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108" yWindow="-156" windowWidth="10308" windowHeight="8688" tabRatio="676"/>
  </bookViews>
  <sheets>
    <sheet name="Cover" sheetId="3607" r:id="rId1"/>
    <sheet name="Revision History" sheetId="3608" r:id="rId2"/>
    <sheet name="Instructions" sheetId="3597" r:id="rId3"/>
    <sheet name="Clock" sheetId="3616" r:id="rId4"/>
    <sheet name="Control" sheetId="3622" r:id="rId5"/>
    <sheet name="Command-Add" sheetId="3623" r:id="rId6"/>
    <sheet name="Data_Strobe" sheetId="3625" r:id="rId7"/>
    <sheet name="Data" sheetId="3624" r:id="rId8"/>
    <sheet name="Readonly_Length_Matching_Rule" sheetId="3614" r:id="rId9"/>
  </sheets>
  <externalReferences>
    <externalReference r:id="rId10"/>
  </externalReferences>
  <definedNames>
    <definedName name="_M_DATA_A0_2">[1]Sheet1!$E$281</definedName>
    <definedName name="_M_DATA_A1_2">[1]Sheet1!$E$282</definedName>
    <definedName name="_M_DATA_A10_2">[1]Sheet1!$E$283</definedName>
    <definedName name="_M_DATA_A11_2">[1]Sheet1!$E$284</definedName>
    <definedName name="_M_DATA_A12_2">[1]Sheet1!$E$285</definedName>
    <definedName name="_M_DATA_A13_2">[1]Sheet1!$E$286</definedName>
    <definedName name="_M_DATA_A14_2">[1]Sheet1!$E$287</definedName>
    <definedName name="_M_DATA_A15_2">[1]Sheet1!$E$288</definedName>
    <definedName name="_M_DATA_A16_2">[1]Sheet1!$E$289</definedName>
    <definedName name="_M_DATA_A17_2">[1]Sheet1!$E$290</definedName>
    <definedName name="_M_DATA_A18_2">[1]Sheet1!$E$291</definedName>
    <definedName name="_M_DATA_A19_2">[1]Sheet1!$E$292</definedName>
    <definedName name="_M_DATA_A2_2">[1]Sheet1!$E$293</definedName>
    <definedName name="_M_DATA_A20_2">[1]Sheet1!$E$294</definedName>
    <definedName name="_M_DATA_A21_2">[1]Sheet1!$E$295</definedName>
    <definedName name="_M_DATA_A22_2">[1]Sheet1!$E$296</definedName>
    <definedName name="_M_DATA_A23_2">[1]Sheet1!$E$297</definedName>
    <definedName name="_M_DATA_A24_2">[1]Sheet1!$E$298</definedName>
    <definedName name="_M_DATA_A25_2">[1]Sheet1!$E$299</definedName>
    <definedName name="_M_DATA_A26_2">[1]Sheet1!$E$300</definedName>
    <definedName name="_M_DATA_A27_2">[1]Sheet1!$E$301</definedName>
    <definedName name="_M_DATA_A28_2">[1]Sheet1!$E$302</definedName>
    <definedName name="_M_DATA_A29_2">[1]Sheet1!$E$303</definedName>
    <definedName name="_M_DATA_A3_2">[1]Sheet1!$E$304</definedName>
    <definedName name="_M_DATA_A30_2">[1]Sheet1!$E$305</definedName>
    <definedName name="_M_DATA_A31_2">[1]Sheet1!$E$306</definedName>
    <definedName name="_M_DATA_A32_2">[1]Sheet1!$E$307</definedName>
    <definedName name="_M_DATA_A33_2">[1]Sheet1!$E$308</definedName>
    <definedName name="_M_DATA_A34_2">[1]Sheet1!$E$309</definedName>
    <definedName name="_M_DATA_A35_2">[1]Sheet1!$E$310</definedName>
    <definedName name="_M_DATA_A36_2">[1]Sheet1!$E$311</definedName>
    <definedName name="_M_DATA_A37_2">[1]Sheet1!$E$312</definedName>
    <definedName name="_M_DATA_A38_2">[1]Sheet1!$E$313</definedName>
    <definedName name="_M_DATA_A39_2">[1]Sheet1!$E$314</definedName>
    <definedName name="_M_DATA_A4_2">[1]Sheet1!$E$315</definedName>
    <definedName name="_M_DATA_A40_2">[1]Sheet1!$E$316</definedName>
    <definedName name="_M_DATA_A41_2">[1]Sheet1!$E$317</definedName>
    <definedName name="_M_DATA_A42_2">[1]Sheet1!$E$318</definedName>
    <definedName name="_M_DATA_A43_2">[1]Sheet1!$E$319</definedName>
    <definedName name="_M_DATA_A44_2">[1]Sheet1!$E$320</definedName>
    <definedName name="_M_DATA_A45_2">[1]Sheet1!$E$321</definedName>
    <definedName name="_M_DATA_A46_2">[1]Sheet1!$E$322</definedName>
    <definedName name="_M_DATA_A47_2">[1]Sheet1!$E$323</definedName>
    <definedName name="_M_DATA_A48_2">[1]Sheet1!$E$324</definedName>
    <definedName name="_M_DATA_A49_2">[1]Sheet1!$E$325</definedName>
    <definedName name="_M_DATA_A5_2">[1]Sheet1!$E$326</definedName>
    <definedName name="_M_DATA_A50_2">[1]Sheet1!$E$327</definedName>
    <definedName name="_M_DATA_A51_2">[1]Sheet1!$E$328</definedName>
    <definedName name="_M_DATA_A52_2">[1]Sheet1!$E$329</definedName>
    <definedName name="_M_DATA_A53_2">[1]Sheet1!$E$330</definedName>
    <definedName name="_M_DATA_A54_2">[1]Sheet1!$E$331</definedName>
    <definedName name="_M_DATA_A55_2">[1]Sheet1!$E$332</definedName>
    <definedName name="_M_DATA_A56_2">[1]Sheet1!$E$333</definedName>
    <definedName name="_M_DATA_A57_2">[1]Sheet1!$E$334</definedName>
    <definedName name="_M_DATA_A58_2">[1]Sheet1!$E$335</definedName>
    <definedName name="_M_DATA_A59_2">[1]Sheet1!$E$336</definedName>
    <definedName name="_M_DATA_A6_2">[1]Sheet1!$E$337</definedName>
    <definedName name="_M_DATA_A60_2">[1]Sheet1!$E$338</definedName>
    <definedName name="_M_DATA_A61_2">[1]Sheet1!$E$339</definedName>
    <definedName name="_M_DATA_A62_2">[1]Sheet1!$E$340</definedName>
    <definedName name="_M_DATA_A63_2">[1]Sheet1!$E$341</definedName>
    <definedName name="_M_DATA_A7_2">[1]Sheet1!$E$342</definedName>
    <definedName name="_M_DATA_A8_2">[1]Sheet1!$E$343</definedName>
    <definedName name="_M_DATA_A9_2">[1]Sheet1!$E$344</definedName>
    <definedName name="_M_DQM_A0_2">[1]Sheet1!$E$346</definedName>
    <definedName name="_M_DQM_A1_2">[1]Sheet1!$E$347</definedName>
    <definedName name="_M_DQM_A2_2">[1]Sheet1!$E$348</definedName>
    <definedName name="_M_DQM_A3_2">[1]Sheet1!$E$349</definedName>
    <definedName name="_M_DQM_A4_2">[1]Sheet1!$E$350</definedName>
    <definedName name="_M_DQM_A5_2">[1]Sheet1!$E$351</definedName>
    <definedName name="_M_DQM_A6_2">[1]Sheet1!$E$352</definedName>
    <definedName name="_M_DQM_A7_2">[1]Sheet1!$E$353</definedName>
    <definedName name="_M_DQS_A_0_2">[1]Sheet1!$E$355</definedName>
    <definedName name="_M_DQS_A_1_2">[1]Sheet1!$E$356</definedName>
    <definedName name="_M_DQS_A_2_2">[1]Sheet1!$E$357</definedName>
    <definedName name="_M_DQS_A_3_2">[1]Sheet1!$E$358</definedName>
    <definedName name="_M_DQS_A_4_2">[1]Sheet1!$E$359</definedName>
    <definedName name="_M_DQS_A_5_2">[1]Sheet1!$E$360</definedName>
    <definedName name="_M_DQS_A_6_2">[1]Sheet1!$E$361</definedName>
    <definedName name="_M_DQS_A_7_2">[1]Sheet1!$E$362</definedName>
    <definedName name="_M_DQS_A0_2">[1]Sheet1!$E$363</definedName>
    <definedName name="_M_DQS_A1_2">[1]Sheet1!$E$364</definedName>
    <definedName name="_M_DQS_A2_2">[1]Sheet1!$E$365</definedName>
    <definedName name="_M_DQS_A3_2">[1]Sheet1!$E$366</definedName>
    <definedName name="_M_DQS_A4_2">[1]Sheet1!$E$367</definedName>
    <definedName name="_M_DQS_A5_2">[1]Sheet1!$E$368</definedName>
    <definedName name="_M_DQS_A6_2">[1]Sheet1!$E$369</definedName>
    <definedName name="_M_DQS_A7_2">[1]Sheet1!$E$370</definedName>
  </definedNames>
  <calcPr calcId="125725" fullPrecision="0"/>
</workbook>
</file>

<file path=xl/calcChain.xml><?xml version="1.0" encoding="utf-8"?>
<calcChain xmlns="http://schemas.openxmlformats.org/spreadsheetml/2006/main">
  <c r="B6" i="3625"/>
  <c r="L18"/>
  <c r="L16"/>
  <c r="L14"/>
  <c r="L12"/>
  <c r="L10"/>
  <c r="L8"/>
  <c r="H5" i="3616"/>
  <c r="B9" i="3622"/>
  <c r="C7" i="3616"/>
  <c r="B24" i="3622"/>
  <c r="B34"/>
  <c r="H34" s="1"/>
  <c r="S34" s="1"/>
  <c r="C34"/>
  <c r="D34"/>
  <c r="B30"/>
  <c r="C30"/>
  <c r="H30"/>
  <c r="B26"/>
  <c r="C26"/>
  <c r="D26"/>
  <c r="H26"/>
  <c r="H22"/>
  <c r="H21"/>
  <c r="H20"/>
  <c r="B17"/>
  <c r="B16"/>
  <c r="C16"/>
  <c r="H16" s="1"/>
  <c r="S16" s="1"/>
  <c r="B13"/>
  <c r="B12"/>
  <c r="C12"/>
  <c r="H12" s="1"/>
  <c r="S12" s="1"/>
  <c r="D9"/>
  <c r="B8"/>
  <c r="C8"/>
  <c r="D8"/>
  <c r="H8"/>
  <c r="H5"/>
  <c r="H6"/>
  <c r="H4"/>
  <c r="B30" i="3623"/>
  <c r="D39"/>
  <c r="B201"/>
  <c r="C201"/>
  <c r="H201" s="1"/>
  <c r="C184"/>
  <c r="B180"/>
  <c r="C180"/>
  <c r="H180" s="1"/>
  <c r="B176"/>
  <c r="C176"/>
  <c r="H176" s="1"/>
  <c r="C159"/>
  <c r="B155"/>
  <c r="C155"/>
  <c r="H155" s="1"/>
  <c r="B151"/>
  <c r="C151"/>
  <c r="H151" s="1"/>
  <c r="C134"/>
  <c r="B130"/>
  <c r="C130"/>
  <c r="H130" s="1"/>
  <c r="B126"/>
  <c r="C126"/>
  <c r="H126" s="1"/>
  <c r="C109"/>
  <c r="B105"/>
  <c r="C105"/>
  <c r="H105" s="1"/>
  <c r="B101"/>
  <c r="C101"/>
  <c r="D101"/>
  <c r="C84"/>
  <c r="E83"/>
  <c r="B80"/>
  <c r="C80"/>
  <c r="D80"/>
  <c r="B76"/>
  <c r="H76" s="1"/>
  <c r="S76" s="1"/>
  <c r="C76"/>
  <c r="D76"/>
  <c r="C59"/>
  <c r="B55"/>
  <c r="C55"/>
  <c r="D55"/>
  <c r="H55"/>
  <c r="B51"/>
  <c r="C51"/>
  <c r="D51"/>
  <c r="E51"/>
  <c r="H51"/>
  <c r="E40"/>
  <c r="C34"/>
  <c r="C30"/>
  <c r="D30"/>
  <c r="E30"/>
  <c r="H30"/>
  <c r="H26"/>
  <c r="H25"/>
  <c r="H27"/>
  <c r="H23"/>
  <c r="H22"/>
  <c r="H21"/>
  <c r="H19"/>
  <c r="H6"/>
  <c r="H7"/>
  <c r="H8"/>
  <c r="H9"/>
  <c r="H10"/>
  <c r="H11"/>
  <c r="H12"/>
  <c r="H13"/>
  <c r="H14"/>
  <c r="H15"/>
  <c r="H16"/>
  <c r="H17"/>
  <c r="H18"/>
  <c r="H5"/>
  <c r="G202"/>
  <c r="G201"/>
  <c r="G200"/>
  <c r="G198"/>
  <c r="G197"/>
  <c r="G196"/>
  <c r="G194"/>
  <c r="G193"/>
  <c r="G192"/>
  <c r="G191"/>
  <c r="G190"/>
  <c r="G189"/>
  <c r="G188"/>
  <c r="G187"/>
  <c r="G186"/>
  <c r="G185"/>
  <c r="G184"/>
  <c r="G183"/>
  <c r="G182"/>
  <c r="G181"/>
  <c r="G180"/>
  <c r="G177"/>
  <c r="G176"/>
  <c r="G175"/>
  <c r="G173"/>
  <c r="G172"/>
  <c r="G171"/>
  <c r="G169"/>
  <c r="G168"/>
  <c r="G167"/>
  <c r="G166"/>
  <c r="G165"/>
  <c r="G164"/>
  <c r="G163"/>
  <c r="G162"/>
  <c r="G161"/>
  <c r="G160"/>
  <c r="G159"/>
  <c r="G158"/>
  <c r="G157"/>
  <c r="G156"/>
  <c r="G155"/>
  <c r="G152"/>
  <c r="G151"/>
  <c r="G150"/>
  <c r="G148"/>
  <c r="G147"/>
  <c r="G146"/>
  <c r="G144"/>
  <c r="G143"/>
  <c r="G142"/>
  <c r="G141"/>
  <c r="G140"/>
  <c r="G139"/>
  <c r="G138"/>
  <c r="G137"/>
  <c r="G136"/>
  <c r="G135"/>
  <c r="G134"/>
  <c r="G133"/>
  <c r="G132"/>
  <c r="G131"/>
  <c r="G130"/>
  <c r="G127"/>
  <c r="G126"/>
  <c r="G125"/>
  <c r="G123"/>
  <c r="G122"/>
  <c r="G121"/>
  <c r="G119"/>
  <c r="G118"/>
  <c r="G117"/>
  <c r="G116"/>
  <c r="G115"/>
  <c r="G114"/>
  <c r="G113"/>
  <c r="G112"/>
  <c r="G111"/>
  <c r="G110"/>
  <c r="G109"/>
  <c r="G108"/>
  <c r="G107"/>
  <c r="G106"/>
  <c r="G105"/>
  <c r="G102"/>
  <c r="G101"/>
  <c r="G100"/>
  <c r="G98"/>
  <c r="G97"/>
  <c r="G96"/>
  <c r="G94"/>
  <c r="G93"/>
  <c r="G92"/>
  <c r="G91"/>
  <c r="G90"/>
  <c r="G89"/>
  <c r="G88"/>
  <c r="G87"/>
  <c r="G86"/>
  <c r="G85"/>
  <c r="G84"/>
  <c r="G83"/>
  <c r="G82"/>
  <c r="G81"/>
  <c r="G80"/>
  <c r="G77"/>
  <c r="G76"/>
  <c r="G75"/>
  <c r="G73"/>
  <c r="G72"/>
  <c r="G71"/>
  <c r="G69"/>
  <c r="G68"/>
  <c r="G67"/>
  <c r="G66"/>
  <c r="G65"/>
  <c r="G64"/>
  <c r="G63"/>
  <c r="G62"/>
  <c r="G61"/>
  <c r="G60"/>
  <c r="G59"/>
  <c r="G58"/>
  <c r="G57"/>
  <c r="G56"/>
  <c r="G55"/>
  <c r="G52"/>
  <c r="G51"/>
  <c r="G50"/>
  <c r="G48"/>
  <c r="G47"/>
  <c r="G46"/>
  <c r="G44"/>
  <c r="G43"/>
  <c r="G42"/>
  <c r="G41"/>
  <c r="G40"/>
  <c r="G39"/>
  <c r="G38"/>
  <c r="G37"/>
  <c r="G36"/>
  <c r="G35"/>
  <c r="G34"/>
  <c r="G33"/>
  <c r="G32"/>
  <c r="G31"/>
  <c r="G30"/>
  <c r="G34" i="3622"/>
  <c r="G33"/>
  <c r="G32"/>
  <c r="G30"/>
  <c r="G29"/>
  <c r="G28"/>
  <c r="G26"/>
  <c r="G25"/>
  <c r="G24"/>
  <c r="G18"/>
  <c r="G17"/>
  <c r="G16"/>
  <c r="G14"/>
  <c r="G13"/>
  <c r="G12"/>
  <c r="G10"/>
  <c r="G9"/>
  <c r="G8"/>
  <c r="G26" i="3616"/>
  <c r="G25"/>
  <c r="G23"/>
  <c r="G22"/>
  <c r="G20"/>
  <c r="G19"/>
  <c r="G14"/>
  <c r="G13"/>
  <c r="G11"/>
  <c r="G10"/>
  <c r="G8"/>
  <c r="G7"/>
  <c r="E34" i="3623"/>
  <c r="B18" i="3624"/>
  <c r="B32" i="3623"/>
  <c r="H32" s="1"/>
  <c r="C86" i="3624"/>
  <c r="D86"/>
  <c r="C87"/>
  <c r="D87"/>
  <c r="C88"/>
  <c r="D88"/>
  <c r="C89"/>
  <c r="D89"/>
  <c r="C90"/>
  <c r="D90"/>
  <c r="C91"/>
  <c r="D91"/>
  <c r="C92"/>
  <c r="D92"/>
  <c r="C93"/>
  <c r="D93"/>
  <c r="C94"/>
  <c r="D94"/>
  <c r="B87"/>
  <c r="F87" s="1"/>
  <c r="B88"/>
  <c r="B89"/>
  <c r="F89" s="1"/>
  <c r="B90"/>
  <c r="B91"/>
  <c r="F91" s="1"/>
  <c r="B92"/>
  <c r="B93"/>
  <c r="F93" s="1"/>
  <c r="B94"/>
  <c r="B86"/>
  <c r="C63"/>
  <c r="D63"/>
  <c r="C64"/>
  <c r="D64"/>
  <c r="F64" s="1"/>
  <c r="C65"/>
  <c r="D65"/>
  <c r="C66"/>
  <c r="D66"/>
  <c r="F66" s="1"/>
  <c r="C67"/>
  <c r="D67"/>
  <c r="C68"/>
  <c r="D68"/>
  <c r="F68" s="1"/>
  <c r="C69"/>
  <c r="D69"/>
  <c r="C70"/>
  <c r="D70"/>
  <c r="F70" s="1"/>
  <c r="C71"/>
  <c r="D71"/>
  <c r="B64"/>
  <c r="B65"/>
  <c r="B66"/>
  <c r="B67"/>
  <c r="B68"/>
  <c r="B69"/>
  <c r="B70"/>
  <c r="B71"/>
  <c r="B63"/>
  <c r="F94"/>
  <c r="F92"/>
  <c r="F90"/>
  <c r="F88"/>
  <c r="F86"/>
  <c r="F83"/>
  <c r="F82"/>
  <c r="F81"/>
  <c r="F80"/>
  <c r="F79"/>
  <c r="F78"/>
  <c r="F77"/>
  <c r="F76"/>
  <c r="F75"/>
  <c r="F71"/>
  <c r="F69"/>
  <c r="F67"/>
  <c r="F65"/>
  <c r="F63"/>
  <c r="F60"/>
  <c r="F59"/>
  <c r="F58"/>
  <c r="F57"/>
  <c r="F56"/>
  <c r="F55"/>
  <c r="F54"/>
  <c r="F53"/>
  <c r="F52"/>
  <c r="B48"/>
  <c r="F48" s="1"/>
  <c r="C48"/>
  <c r="D48"/>
  <c r="B47"/>
  <c r="F47" s="1"/>
  <c r="C47"/>
  <c r="D47"/>
  <c r="B46"/>
  <c r="F46" s="1"/>
  <c r="C46"/>
  <c r="D46"/>
  <c r="B45"/>
  <c r="F45" s="1"/>
  <c r="C45"/>
  <c r="D45"/>
  <c r="B44"/>
  <c r="F44" s="1"/>
  <c r="C44"/>
  <c r="D44"/>
  <c r="B43"/>
  <c r="F43" s="1"/>
  <c r="C43"/>
  <c r="D43"/>
  <c r="B42"/>
  <c r="F42" s="1"/>
  <c r="C42"/>
  <c r="D42"/>
  <c r="B41"/>
  <c r="F41" s="1"/>
  <c r="C41"/>
  <c r="D41"/>
  <c r="B40"/>
  <c r="F40" s="1"/>
  <c r="C40"/>
  <c r="D40"/>
  <c r="F37"/>
  <c r="F36"/>
  <c r="F35"/>
  <c r="F34"/>
  <c r="F33"/>
  <c r="F32"/>
  <c r="F31"/>
  <c r="F30"/>
  <c r="F29"/>
  <c r="B25"/>
  <c r="C25"/>
  <c r="D25"/>
  <c r="F25"/>
  <c r="B24"/>
  <c r="C24"/>
  <c r="D24"/>
  <c r="F24"/>
  <c r="B23"/>
  <c r="C23"/>
  <c r="D23"/>
  <c r="F23"/>
  <c r="B22"/>
  <c r="C22"/>
  <c r="D22"/>
  <c r="F22"/>
  <c r="B21"/>
  <c r="C21"/>
  <c r="D21"/>
  <c r="F21"/>
  <c r="B20"/>
  <c r="C20"/>
  <c r="D20"/>
  <c r="F20"/>
  <c r="B19"/>
  <c r="C19"/>
  <c r="D19"/>
  <c r="F19"/>
  <c r="C18"/>
  <c r="D18"/>
  <c r="F18" s="1"/>
  <c r="B17"/>
  <c r="F17" s="1"/>
  <c r="C17"/>
  <c r="D17"/>
  <c r="F7"/>
  <c r="F8"/>
  <c r="F9"/>
  <c r="F10"/>
  <c r="F11"/>
  <c r="F12"/>
  <c r="F13"/>
  <c r="F14"/>
  <c r="F6"/>
  <c r="C14" i="3625"/>
  <c r="C10"/>
  <c r="F10" s="1"/>
  <c r="C6"/>
  <c r="C18"/>
  <c r="D18"/>
  <c r="B18"/>
  <c r="F18" s="1"/>
  <c r="D14"/>
  <c r="D10"/>
  <c r="D6"/>
  <c r="B14"/>
  <c r="F14" s="1"/>
  <c r="B10"/>
  <c r="F6"/>
  <c r="L6" s="1"/>
  <c r="F16"/>
  <c r="F12"/>
  <c r="F8"/>
  <c r="F4"/>
  <c r="L4" s="1"/>
  <c r="E37" i="3623"/>
  <c r="D34"/>
  <c r="D33"/>
  <c r="H4" i="3616"/>
  <c r="S15" i="3623"/>
  <c r="R5"/>
  <c r="Q26"/>
  <c r="Q6"/>
  <c r="Q7"/>
  <c r="Q8"/>
  <c r="Q9"/>
  <c r="Q10"/>
  <c r="Q11"/>
  <c r="Q12"/>
  <c r="Q13"/>
  <c r="Q14"/>
  <c r="Q15"/>
  <c r="Q16"/>
  <c r="Q17"/>
  <c r="Q18"/>
  <c r="Q19"/>
  <c r="Q21"/>
  <c r="Q22"/>
  <c r="Q23"/>
  <c r="Q25"/>
  <c r="Q27"/>
  <c r="Q5"/>
  <c r="P27"/>
  <c r="P26"/>
  <c r="P25"/>
  <c r="P23"/>
  <c r="P22"/>
  <c r="P21"/>
  <c r="P19"/>
  <c r="P6"/>
  <c r="P7"/>
  <c r="P8"/>
  <c r="P9"/>
  <c r="P10"/>
  <c r="P11"/>
  <c r="P12"/>
  <c r="P13"/>
  <c r="P14"/>
  <c r="P15"/>
  <c r="P16"/>
  <c r="P17"/>
  <c r="P18"/>
  <c r="P5"/>
  <c r="B202"/>
  <c r="H202" s="1"/>
  <c r="C202"/>
  <c r="D202"/>
  <c r="E202"/>
  <c r="D201"/>
  <c r="E201"/>
  <c r="B200"/>
  <c r="H200" s="1"/>
  <c r="C200"/>
  <c r="D200"/>
  <c r="E200"/>
  <c r="B198"/>
  <c r="H198" s="1"/>
  <c r="C198"/>
  <c r="D198"/>
  <c r="E198"/>
  <c r="B197"/>
  <c r="H197" s="1"/>
  <c r="C197"/>
  <c r="D197"/>
  <c r="E197"/>
  <c r="B196"/>
  <c r="H196" s="1"/>
  <c r="C196"/>
  <c r="D196"/>
  <c r="E196"/>
  <c r="B194"/>
  <c r="H194" s="1"/>
  <c r="C194"/>
  <c r="D194"/>
  <c r="E194"/>
  <c r="B193"/>
  <c r="H193" s="1"/>
  <c r="C193"/>
  <c r="D193"/>
  <c r="E193"/>
  <c r="B192"/>
  <c r="H192" s="1"/>
  <c r="C192"/>
  <c r="D192"/>
  <c r="E192"/>
  <c r="B191"/>
  <c r="H191" s="1"/>
  <c r="C191"/>
  <c r="D191"/>
  <c r="E191"/>
  <c r="B190"/>
  <c r="H190" s="1"/>
  <c r="C190"/>
  <c r="D190"/>
  <c r="E190"/>
  <c r="B189"/>
  <c r="H189" s="1"/>
  <c r="C189"/>
  <c r="D189"/>
  <c r="E189"/>
  <c r="B188"/>
  <c r="H188" s="1"/>
  <c r="C188"/>
  <c r="D188"/>
  <c r="E188"/>
  <c r="B187"/>
  <c r="H187" s="1"/>
  <c r="C187"/>
  <c r="D187"/>
  <c r="E187"/>
  <c r="B186"/>
  <c r="H186" s="1"/>
  <c r="C186"/>
  <c r="D186"/>
  <c r="E186"/>
  <c r="B185"/>
  <c r="H185" s="1"/>
  <c r="C185"/>
  <c r="D185"/>
  <c r="E185"/>
  <c r="B184"/>
  <c r="H184" s="1"/>
  <c r="D184"/>
  <c r="E184"/>
  <c r="B183"/>
  <c r="H183" s="1"/>
  <c r="C183"/>
  <c r="D183"/>
  <c r="E183"/>
  <c r="B182"/>
  <c r="H182" s="1"/>
  <c r="C182"/>
  <c r="D182"/>
  <c r="E182"/>
  <c r="B181"/>
  <c r="H181" s="1"/>
  <c r="C181"/>
  <c r="D181"/>
  <c r="E181"/>
  <c r="D180"/>
  <c r="E180"/>
  <c r="B177"/>
  <c r="H177" s="1"/>
  <c r="C177"/>
  <c r="D177"/>
  <c r="D176"/>
  <c r="B175"/>
  <c r="H175" s="1"/>
  <c r="C175"/>
  <c r="D175"/>
  <c r="B173"/>
  <c r="H173" s="1"/>
  <c r="C173"/>
  <c r="D173"/>
  <c r="B172"/>
  <c r="H172" s="1"/>
  <c r="C172"/>
  <c r="D172"/>
  <c r="B171"/>
  <c r="H171" s="1"/>
  <c r="C171"/>
  <c r="D171"/>
  <c r="B169"/>
  <c r="H169" s="1"/>
  <c r="C169"/>
  <c r="D169"/>
  <c r="B168"/>
  <c r="H168" s="1"/>
  <c r="C168"/>
  <c r="D168"/>
  <c r="B167"/>
  <c r="H167" s="1"/>
  <c r="C167"/>
  <c r="D167"/>
  <c r="B166"/>
  <c r="H166" s="1"/>
  <c r="C166"/>
  <c r="D166"/>
  <c r="B165"/>
  <c r="H165" s="1"/>
  <c r="C165"/>
  <c r="D165"/>
  <c r="B164"/>
  <c r="H164" s="1"/>
  <c r="C164"/>
  <c r="D164"/>
  <c r="B163"/>
  <c r="H163" s="1"/>
  <c r="C163"/>
  <c r="D163"/>
  <c r="B162"/>
  <c r="H162" s="1"/>
  <c r="C162"/>
  <c r="D162"/>
  <c r="B161"/>
  <c r="H161" s="1"/>
  <c r="C161"/>
  <c r="D161"/>
  <c r="B160"/>
  <c r="H160" s="1"/>
  <c r="C160"/>
  <c r="D160"/>
  <c r="B159"/>
  <c r="H159" s="1"/>
  <c r="D159"/>
  <c r="B158"/>
  <c r="H158" s="1"/>
  <c r="C158"/>
  <c r="D158"/>
  <c r="B157"/>
  <c r="H157" s="1"/>
  <c r="C157"/>
  <c r="D157"/>
  <c r="B156"/>
  <c r="H156" s="1"/>
  <c r="C156"/>
  <c r="D156"/>
  <c r="D155"/>
  <c r="B152"/>
  <c r="H152" s="1"/>
  <c r="C152"/>
  <c r="D152"/>
  <c r="E152"/>
  <c r="D151"/>
  <c r="E151"/>
  <c r="B150"/>
  <c r="H150" s="1"/>
  <c r="C150"/>
  <c r="D150"/>
  <c r="E150"/>
  <c r="B148"/>
  <c r="H148" s="1"/>
  <c r="C148"/>
  <c r="D148"/>
  <c r="E148"/>
  <c r="B147"/>
  <c r="H147" s="1"/>
  <c r="C147"/>
  <c r="D147"/>
  <c r="E147"/>
  <c r="B146"/>
  <c r="H146" s="1"/>
  <c r="C146"/>
  <c r="D146"/>
  <c r="E146"/>
  <c r="B144"/>
  <c r="H144" s="1"/>
  <c r="C144"/>
  <c r="D144"/>
  <c r="E144"/>
  <c r="B143"/>
  <c r="H143" s="1"/>
  <c r="C143"/>
  <c r="D143"/>
  <c r="E143"/>
  <c r="B142"/>
  <c r="H142" s="1"/>
  <c r="C142"/>
  <c r="D142"/>
  <c r="E142"/>
  <c r="B141"/>
  <c r="H141" s="1"/>
  <c r="C141"/>
  <c r="D141"/>
  <c r="E141"/>
  <c r="B140"/>
  <c r="H140" s="1"/>
  <c r="C140"/>
  <c r="D140"/>
  <c r="E140"/>
  <c r="B139"/>
  <c r="H139" s="1"/>
  <c r="C139"/>
  <c r="D139"/>
  <c r="E139"/>
  <c r="B138"/>
  <c r="H138" s="1"/>
  <c r="C138"/>
  <c r="D138"/>
  <c r="E138"/>
  <c r="B137"/>
  <c r="H137" s="1"/>
  <c r="C137"/>
  <c r="D137"/>
  <c r="E137"/>
  <c r="B136"/>
  <c r="H136" s="1"/>
  <c r="C136"/>
  <c r="D136"/>
  <c r="E136"/>
  <c r="B135"/>
  <c r="H135" s="1"/>
  <c r="C135"/>
  <c r="D135"/>
  <c r="E135"/>
  <c r="B134"/>
  <c r="H134" s="1"/>
  <c r="D134"/>
  <c r="E134"/>
  <c r="B133"/>
  <c r="H133" s="1"/>
  <c r="C133"/>
  <c r="D133"/>
  <c r="E133"/>
  <c r="B132"/>
  <c r="H132" s="1"/>
  <c r="C132"/>
  <c r="D132"/>
  <c r="E132"/>
  <c r="B131"/>
  <c r="H131" s="1"/>
  <c r="C131"/>
  <c r="D131"/>
  <c r="E131"/>
  <c r="D130"/>
  <c r="E130"/>
  <c r="B127"/>
  <c r="H127" s="1"/>
  <c r="C127"/>
  <c r="B125"/>
  <c r="H125" s="1"/>
  <c r="C125"/>
  <c r="B123"/>
  <c r="H123" s="1"/>
  <c r="C123"/>
  <c r="B122"/>
  <c r="H122" s="1"/>
  <c r="C122"/>
  <c r="B121"/>
  <c r="H121" s="1"/>
  <c r="C121"/>
  <c r="B119"/>
  <c r="H119" s="1"/>
  <c r="C119"/>
  <c r="B118"/>
  <c r="H118" s="1"/>
  <c r="C118"/>
  <c r="B117"/>
  <c r="H117" s="1"/>
  <c r="C117"/>
  <c r="B116"/>
  <c r="H116" s="1"/>
  <c r="C116"/>
  <c r="B115"/>
  <c r="H115" s="1"/>
  <c r="C115"/>
  <c r="B114"/>
  <c r="H114" s="1"/>
  <c r="C114"/>
  <c r="B113"/>
  <c r="H113" s="1"/>
  <c r="C113"/>
  <c r="B112"/>
  <c r="H112" s="1"/>
  <c r="C112"/>
  <c r="B111"/>
  <c r="H111" s="1"/>
  <c r="C111"/>
  <c r="B110"/>
  <c r="H110" s="1"/>
  <c r="C110"/>
  <c r="B109"/>
  <c r="H109" s="1"/>
  <c r="B108"/>
  <c r="H108" s="1"/>
  <c r="C108"/>
  <c r="B107"/>
  <c r="H107" s="1"/>
  <c r="C107"/>
  <c r="B106"/>
  <c r="H106" s="1"/>
  <c r="C106"/>
  <c r="B102"/>
  <c r="H102" s="1"/>
  <c r="C102"/>
  <c r="D102"/>
  <c r="E102"/>
  <c r="E101"/>
  <c r="H101" s="1"/>
  <c r="B100"/>
  <c r="H100" s="1"/>
  <c r="C100"/>
  <c r="D100"/>
  <c r="E100"/>
  <c r="B98"/>
  <c r="H98" s="1"/>
  <c r="C98"/>
  <c r="D98"/>
  <c r="E98"/>
  <c r="B97"/>
  <c r="H97" s="1"/>
  <c r="C97"/>
  <c r="D97"/>
  <c r="E97"/>
  <c r="B96"/>
  <c r="H96" s="1"/>
  <c r="C96"/>
  <c r="D96"/>
  <c r="E96"/>
  <c r="B94"/>
  <c r="H94" s="1"/>
  <c r="C94"/>
  <c r="D94"/>
  <c r="E94"/>
  <c r="B93"/>
  <c r="H93" s="1"/>
  <c r="C93"/>
  <c r="D93"/>
  <c r="E93"/>
  <c r="B92"/>
  <c r="H92" s="1"/>
  <c r="C92"/>
  <c r="D92"/>
  <c r="E92"/>
  <c r="B91"/>
  <c r="H91" s="1"/>
  <c r="C91"/>
  <c r="D91"/>
  <c r="E91"/>
  <c r="B90"/>
  <c r="H90" s="1"/>
  <c r="C90"/>
  <c r="D90"/>
  <c r="E90"/>
  <c r="B89"/>
  <c r="H89" s="1"/>
  <c r="C89"/>
  <c r="D89"/>
  <c r="E89"/>
  <c r="B88"/>
  <c r="H88" s="1"/>
  <c r="C88"/>
  <c r="D88"/>
  <c r="E88"/>
  <c r="B87"/>
  <c r="H87" s="1"/>
  <c r="C87"/>
  <c r="D87"/>
  <c r="E87"/>
  <c r="B86"/>
  <c r="H86" s="1"/>
  <c r="C86"/>
  <c r="D86"/>
  <c r="E86"/>
  <c r="B85"/>
  <c r="H85" s="1"/>
  <c r="C85"/>
  <c r="D85"/>
  <c r="E85"/>
  <c r="B84"/>
  <c r="H84" s="1"/>
  <c r="D84"/>
  <c r="E84"/>
  <c r="B83"/>
  <c r="H83" s="1"/>
  <c r="C83"/>
  <c r="D83"/>
  <c r="B82"/>
  <c r="H82" s="1"/>
  <c r="C82"/>
  <c r="D82"/>
  <c r="E82"/>
  <c r="B81"/>
  <c r="H81" s="1"/>
  <c r="C81"/>
  <c r="D81"/>
  <c r="E81"/>
  <c r="E80"/>
  <c r="H80" s="1"/>
  <c r="B77"/>
  <c r="H77" s="1"/>
  <c r="C77"/>
  <c r="D77"/>
  <c r="B75"/>
  <c r="H75" s="1"/>
  <c r="S75" s="1"/>
  <c r="C75"/>
  <c r="D75"/>
  <c r="B73"/>
  <c r="H73" s="1"/>
  <c r="S73" s="1"/>
  <c r="C73"/>
  <c r="D73"/>
  <c r="B72"/>
  <c r="H72" s="1"/>
  <c r="S72" s="1"/>
  <c r="C72"/>
  <c r="D72"/>
  <c r="B71"/>
  <c r="H71" s="1"/>
  <c r="S71" s="1"/>
  <c r="C71"/>
  <c r="D71"/>
  <c r="B69"/>
  <c r="H69" s="1"/>
  <c r="S69" s="1"/>
  <c r="C69"/>
  <c r="D69"/>
  <c r="B68"/>
  <c r="H68" s="1"/>
  <c r="S68" s="1"/>
  <c r="C68"/>
  <c r="D68"/>
  <c r="B67"/>
  <c r="H67" s="1"/>
  <c r="S67" s="1"/>
  <c r="C67"/>
  <c r="D67"/>
  <c r="B66"/>
  <c r="H66" s="1"/>
  <c r="S66" s="1"/>
  <c r="C66"/>
  <c r="D66"/>
  <c r="B65"/>
  <c r="H65" s="1"/>
  <c r="S65" s="1"/>
  <c r="C65"/>
  <c r="D65"/>
  <c r="B64"/>
  <c r="H64" s="1"/>
  <c r="S64" s="1"/>
  <c r="C64"/>
  <c r="D64"/>
  <c r="B63"/>
  <c r="H63" s="1"/>
  <c r="S63" s="1"/>
  <c r="C63"/>
  <c r="D63"/>
  <c r="B62"/>
  <c r="H62" s="1"/>
  <c r="S62" s="1"/>
  <c r="C62"/>
  <c r="D62"/>
  <c r="B61"/>
  <c r="H61" s="1"/>
  <c r="S61" s="1"/>
  <c r="C61"/>
  <c r="D61"/>
  <c r="B60"/>
  <c r="H60" s="1"/>
  <c r="S60" s="1"/>
  <c r="C60"/>
  <c r="D60"/>
  <c r="B59"/>
  <c r="H59" s="1"/>
  <c r="S59" s="1"/>
  <c r="D59"/>
  <c r="B58"/>
  <c r="H58" s="1"/>
  <c r="S58" s="1"/>
  <c r="C58"/>
  <c r="D58"/>
  <c r="B57"/>
  <c r="H57" s="1"/>
  <c r="S57" s="1"/>
  <c r="C57"/>
  <c r="D57"/>
  <c r="B56"/>
  <c r="H56" s="1"/>
  <c r="S56" s="1"/>
  <c r="C56"/>
  <c r="D56"/>
  <c r="B52"/>
  <c r="H52" s="1"/>
  <c r="C52"/>
  <c r="D52"/>
  <c r="E52"/>
  <c r="B50"/>
  <c r="H50" s="1"/>
  <c r="C50"/>
  <c r="D50"/>
  <c r="E50"/>
  <c r="B48"/>
  <c r="H48" s="1"/>
  <c r="C48"/>
  <c r="D48"/>
  <c r="E48"/>
  <c r="B47"/>
  <c r="H47" s="1"/>
  <c r="C47"/>
  <c r="D47"/>
  <c r="E47"/>
  <c r="B46"/>
  <c r="H46" s="1"/>
  <c r="C46"/>
  <c r="D46"/>
  <c r="E46"/>
  <c r="B44"/>
  <c r="H44" s="1"/>
  <c r="C44"/>
  <c r="D44"/>
  <c r="E44"/>
  <c r="B43"/>
  <c r="H43" s="1"/>
  <c r="C43"/>
  <c r="D43"/>
  <c r="E43"/>
  <c r="B42"/>
  <c r="H42" s="1"/>
  <c r="C42"/>
  <c r="D42"/>
  <c r="E42"/>
  <c r="B41"/>
  <c r="H41" s="1"/>
  <c r="C41"/>
  <c r="D41"/>
  <c r="E41"/>
  <c r="B40"/>
  <c r="H40" s="1"/>
  <c r="C40"/>
  <c r="D40"/>
  <c r="B39"/>
  <c r="H39" s="1"/>
  <c r="C39"/>
  <c r="E39"/>
  <c r="B38"/>
  <c r="H38" s="1"/>
  <c r="C38"/>
  <c r="D38"/>
  <c r="E38"/>
  <c r="B37"/>
  <c r="H37" s="1"/>
  <c r="C37"/>
  <c r="D37"/>
  <c r="B36"/>
  <c r="H36" s="1"/>
  <c r="C36"/>
  <c r="D36"/>
  <c r="E36"/>
  <c r="B35"/>
  <c r="H35" s="1"/>
  <c r="C35"/>
  <c r="D35"/>
  <c r="E35"/>
  <c r="B34"/>
  <c r="H34" s="1"/>
  <c r="B33"/>
  <c r="H33" s="1"/>
  <c r="C33"/>
  <c r="E33"/>
  <c r="C32"/>
  <c r="D32"/>
  <c r="E32"/>
  <c r="B31"/>
  <c r="H31" s="1"/>
  <c r="C31"/>
  <c r="D31"/>
  <c r="E31"/>
  <c r="D33" i="3622"/>
  <c r="D32"/>
  <c r="D25"/>
  <c r="D24"/>
  <c r="Q20" s="1"/>
  <c r="C33"/>
  <c r="C32"/>
  <c r="C29"/>
  <c r="C28"/>
  <c r="C25"/>
  <c r="C24"/>
  <c r="H24" s="1"/>
  <c r="S24" s="1"/>
  <c r="B33"/>
  <c r="H33" s="1"/>
  <c r="S33" s="1"/>
  <c r="B32"/>
  <c r="H32" s="1"/>
  <c r="S32" s="1"/>
  <c r="B29"/>
  <c r="H29" s="1"/>
  <c r="S29" s="1"/>
  <c r="B28"/>
  <c r="H28" s="1"/>
  <c r="S28" s="1"/>
  <c r="B25"/>
  <c r="H25" s="1"/>
  <c r="S25" s="1"/>
  <c r="D18"/>
  <c r="Q6" s="1"/>
  <c r="D17"/>
  <c r="D16"/>
  <c r="Q4" s="1"/>
  <c r="D10"/>
  <c r="C18"/>
  <c r="C17"/>
  <c r="H17" s="1"/>
  <c r="S17" s="1"/>
  <c r="C14"/>
  <c r="C13"/>
  <c r="H13" s="1"/>
  <c r="S13" s="1"/>
  <c r="C10"/>
  <c r="C9"/>
  <c r="H9" s="1"/>
  <c r="S9" s="1"/>
  <c r="B18"/>
  <c r="H18" s="1"/>
  <c r="S18" s="1"/>
  <c r="B14"/>
  <c r="H14" s="1"/>
  <c r="S14" s="1"/>
  <c r="B10"/>
  <c r="H10" s="1"/>
  <c r="S10" s="1"/>
  <c r="B10" i="3616"/>
  <c r="C10"/>
  <c r="D10"/>
  <c r="H10"/>
  <c r="U10" s="1"/>
  <c r="B11"/>
  <c r="C11"/>
  <c r="D11"/>
  <c r="H11"/>
  <c r="E26"/>
  <c r="E25"/>
  <c r="E20"/>
  <c r="E19"/>
  <c r="E13"/>
  <c r="E14"/>
  <c r="E8"/>
  <c r="R4" s="1"/>
  <c r="E7"/>
  <c r="D26"/>
  <c r="D25"/>
  <c r="D23"/>
  <c r="D22"/>
  <c r="D20"/>
  <c r="D19"/>
  <c r="D14"/>
  <c r="D13"/>
  <c r="D8"/>
  <c r="Q5" s="1"/>
  <c r="D7"/>
  <c r="B7"/>
  <c r="H7" s="1"/>
  <c r="C26"/>
  <c r="C25"/>
  <c r="H25" s="1"/>
  <c r="C23"/>
  <c r="C22"/>
  <c r="H22" s="1"/>
  <c r="C20"/>
  <c r="C19"/>
  <c r="H19" s="1"/>
  <c r="C17"/>
  <c r="C16"/>
  <c r="H16" s="1"/>
  <c r="C14"/>
  <c r="C13"/>
  <c r="H13" s="1"/>
  <c r="C8"/>
  <c r="B26"/>
  <c r="B25"/>
  <c r="B23"/>
  <c r="B22"/>
  <c r="B20"/>
  <c r="B19"/>
  <c r="B17"/>
  <c r="B16"/>
  <c r="B14"/>
  <c r="B13"/>
  <c r="B8"/>
  <c r="I4" i="3622"/>
  <c r="O34"/>
  <c r="O33"/>
  <c r="O32"/>
  <c r="O30"/>
  <c r="O29"/>
  <c r="O28"/>
  <c r="O26"/>
  <c r="O25"/>
  <c r="O24"/>
  <c r="O22"/>
  <c r="O21"/>
  <c r="O20"/>
  <c r="O18"/>
  <c r="O17"/>
  <c r="O16"/>
  <c r="O14"/>
  <c r="O13"/>
  <c r="O12"/>
  <c r="O10"/>
  <c r="O9"/>
  <c r="O8"/>
  <c r="O5"/>
  <c r="O6"/>
  <c r="O4"/>
  <c r="H26" i="3616"/>
  <c r="H23"/>
  <c r="H20"/>
  <c r="H17"/>
  <c r="H14"/>
  <c r="H8"/>
  <c r="R20" i="3622"/>
  <c r="R22"/>
  <c r="R21"/>
  <c r="Q22"/>
  <c r="Q21"/>
  <c r="R6"/>
  <c r="R5"/>
  <c r="R4"/>
  <c r="Q5"/>
  <c r="R6" i="3623"/>
  <c r="R7"/>
  <c r="R8"/>
  <c r="R9"/>
  <c r="R10"/>
  <c r="R11"/>
  <c r="R12"/>
  <c r="R13"/>
  <c r="R14"/>
  <c r="R15"/>
  <c r="R16"/>
  <c r="R17"/>
  <c r="R18"/>
  <c r="R19"/>
  <c r="R21"/>
  <c r="R22"/>
  <c r="R23"/>
  <c r="R25"/>
  <c r="R26"/>
  <c r="R27"/>
  <c r="T5" i="3616"/>
  <c r="T4"/>
  <c r="S4"/>
  <c r="S5"/>
  <c r="Q4"/>
  <c r="R5"/>
  <c r="L94" i="3624"/>
  <c r="L92"/>
  <c r="L90"/>
  <c r="L88"/>
  <c r="L86"/>
  <c r="L76"/>
  <c r="L77"/>
  <c r="L78"/>
  <c r="L79"/>
  <c r="L80"/>
  <c r="L81"/>
  <c r="L82"/>
  <c r="L83"/>
  <c r="L75"/>
  <c r="L71"/>
  <c r="L69"/>
  <c r="L67"/>
  <c r="L65"/>
  <c r="L63"/>
  <c r="L53"/>
  <c r="L54"/>
  <c r="L55"/>
  <c r="L56"/>
  <c r="L57"/>
  <c r="L58"/>
  <c r="L59"/>
  <c r="L60"/>
  <c r="L52"/>
  <c r="L30"/>
  <c r="L31"/>
  <c r="L32"/>
  <c r="L33"/>
  <c r="L34"/>
  <c r="L35"/>
  <c r="L36"/>
  <c r="L37"/>
  <c r="L29"/>
  <c r="L22"/>
  <c r="L23"/>
  <c r="L24"/>
  <c r="L25"/>
  <c r="L21"/>
  <c r="L20"/>
  <c r="L19"/>
  <c r="L7"/>
  <c r="L8"/>
  <c r="L9"/>
  <c r="L10"/>
  <c r="L11"/>
  <c r="L12"/>
  <c r="L13"/>
  <c r="L14"/>
  <c r="L6"/>
  <c r="S27" i="3623"/>
  <c r="S26"/>
  <c r="S25"/>
  <c r="S23"/>
  <c r="S22"/>
  <c r="S21"/>
  <c r="S55"/>
  <c r="S6"/>
  <c r="S7"/>
  <c r="S8"/>
  <c r="S9"/>
  <c r="S10"/>
  <c r="S11"/>
  <c r="S12"/>
  <c r="S13"/>
  <c r="S14"/>
  <c r="S16"/>
  <c r="S17"/>
  <c r="S18"/>
  <c r="S19"/>
  <c r="S5"/>
  <c r="S30" i="3622"/>
  <c r="S26"/>
  <c r="S22"/>
  <c r="S21"/>
  <c r="S20"/>
  <c r="S8"/>
  <c r="S5"/>
  <c r="S6"/>
  <c r="S4"/>
  <c r="N5"/>
  <c r="U11" i="3616"/>
  <c r="U4"/>
  <c r="U5"/>
  <c r="M4"/>
  <c r="M5"/>
  <c r="J10" i="3625"/>
  <c r="I10"/>
  <c r="H10"/>
  <c r="G10"/>
  <c r="K8"/>
  <c r="J8"/>
  <c r="I8"/>
  <c r="H8"/>
  <c r="G8"/>
  <c r="J6"/>
  <c r="I6"/>
  <c r="H6"/>
  <c r="G6"/>
  <c r="K4"/>
  <c r="J4"/>
  <c r="I4"/>
  <c r="H4"/>
  <c r="G4"/>
  <c r="J18"/>
  <c r="I18"/>
  <c r="H18"/>
  <c r="G18"/>
  <c r="K16"/>
  <c r="J16"/>
  <c r="I16"/>
  <c r="H16"/>
  <c r="G16"/>
  <c r="J14"/>
  <c r="I14"/>
  <c r="H14"/>
  <c r="G14"/>
  <c r="K12"/>
  <c r="J12"/>
  <c r="I12"/>
  <c r="H12"/>
  <c r="G12"/>
  <c r="J48" i="3624"/>
  <c r="I48"/>
  <c r="H48"/>
  <c r="G48"/>
  <c r="J47"/>
  <c r="I47"/>
  <c r="H47"/>
  <c r="G47"/>
  <c r="J46"/>
  <c r="I46"/>
  <c r="H46"/>
  <c r="G46"/>
  <c r="J45"/>
  <c r="I45"/>
  <c r="H45"/>
  <c r="G45"/>
  <c r="J44"/>
  <c r="I44"/>
  <c r="H44"/>
  <c r="G44"/>
  <c r="J43"/>
  <c r="I43"/>
  <c r="H43"/>
  <c r="G43"/>
  <c r="J42"/>
  <c r="I42"/>
  <c r="H42"/>
  <c r="G42"/>
  <c r="J41"/>
  <c r="I41"/>
  <c r="H41"/>
  <c r="G41"/>
  <c r="J40"/>
  <c r="I40"/>
  <c r="H40"/>
  <c r="G40"/>
  <c r="K37"/>
  <c r="J37"/>
  <c r="I37"/>
  <c r="H37"/>
  <c r="G37"/>
  <c r="K36"/>
  <c r="J36"/>
  <c r="I36"/>
  <c r="H36"/>
  <c r="G36"/>
  <c r="K35"/>
  <c r="J35"/>
  <c r="I35"/>
  <c r="H35"/>
  <c r="G35"/>
  <c r="K34"/>
  <c r="J34"/>
  <c r="I34"/>
  <c r="H34"/>
  <c r="G34"/>
  <c r="K33"/>
  <c r="J33"/>
  <c r="I33"/>
  <c r="H33"/>
  <c r="G33"/>
  <c r="K32"/>
  <c r="J32"/>
  <c r="I32"/>
  <c r="H32"/>
  <c r="G32"/>
  <c r="K31"/>
  <c r="J31"/>
  <c r="I31"/>
  <c r="H31"/>
  <c r="G31"/>
  <c r="K30"/>
  <c r="J30"/>
  <c r="I30"/>
  <c r="H30"/>
  <c r="G30"/>
  <c r="K29"/>
  <c r="J29"/>
  <c r="I29"/>
  <c r="H29"/>
  <c r="G29"/>
  <c r="K25"/>
  <c r="J25"/>
  <c r="I25"/>
  <c r="H25"/>
  <c r="G25"/>
  <c r="K24"/>
  <c r="J24"/>
  <c r="I24"/>
  <c r="H24"/>
  <c r="G24"/>
  <c r="K23"/>
  <c r="J23"/>
  <c r="I23"/>
  <c r="H23"/>
  <c r="G23"/>
  <c r="K22"/>
  <c r="J22"/>
  <c r="I22"/>
  <c r="H22"/>
  <c r="G22"/>
  <c r="K21"/>
  <c r="J21"/>
  <c r="I21"/>
  <c r="H21"/>
  <c r="G21"/>
  <c r="K20"/>
  <c r="J20"/>
  <c r="I20"/>
  <c r="H20"/>
  <c r="G20"/>
  <c r="K19"/>
  <c r="J19"/>
  <c r="I19"/>
  <c r="H19"/>
  <c r="G19"/>
  <c r="J18"/>
  <c r="I18"/>
  <c r="H18"/>
  <c r="G18"/>
  <c r="J17"/>
  <c r="I17"/>
  <c r="H17"/>
  <c r="G17"/>
  <c r="K14"/>
  <c r="J14"/>
  <c r="I14"/>
  <c r="H14"/>
  <c r="G14"/>
  <c r="K13"/>
  <c r="J13"/>
  <c r="I13"/>
  <c r="H13"/>
  <c r="G13"/>
  <c r="K12"/>
  <c r="J12"/>
  <c r="I12"/>
  <c r="H12"/>
  <c r="G12"/>
  <c r="K11"/>
  <c r="J11"/>
  <c r="I11"/>
  <c r="H11"/>
  <c r="G11"/>
  <c r="K10"/>
  <c r="J10"/>
  <c r="I10"/>
  <c r="H10"/>
  <c r="G10"/>
  <c r="K9"/>
  <c r="J9"/>
  <c r="I9"/>
  <c r="H9"/>
  <c r="G9"/>
  <c r="K8"/>
  <c r="J8"/>
  <c r="I8"/>
  <c r="H8"/>
  <c r="G8"/>
  <c r="K7"/>
  <c r="J7"/>
  <c r="I7"/>
  <c r="H7"/>
  <c r="G7"/>
  <c r="K6"/>
  <c r="J6"/>
  <c r="I6"/>
  <c r="H6"/>
  <c r="G6"/>
  <c r="K94"/>
  <c r="J94"/>
  <c r="I94"/>
  <c r="H94"/>
  <c r="G94"/>
  <c r="J93"/>
  <c r="I93"/>
  <c r="H93"/>
  <c r="G93"/>
  <c r="K92"/>
  <c r="J92"/>
  <c r="I92"/>
  <c r="H92"/>
  <c r="G92"/>
  <c r="J91"/>
  <c r="I91"/>
  <c r="H91"/>
  <c r="G91"/>
  <c r="K90"/>
  <c r="J90"/>
  <c r="I90"/>
  <c r="H90"/>
  <c r="G90"/>
  <c r="J89"/>
  <c r="I89"/>
  <c r="H89"/>
  <c r="G89"/>
  <c r="K88"/>
  <c r="J88"/>
  <c r="I88"/>
  <c r="H88"/>
  <c r="G88"/>
  <c r="J87"/>
  <c r="I87"/>
  <c r="H87"/>
  <c r="G87"/>
  <c r="K86"/>
  <c r="J86"/>
  <c r="I86"/>
  <c r="H86"/>
  <c r="G86"/>
  <c r="K83"/>
  <c r="J83"/>
  <c r="I83"/>
  <c r="H83"/>
  <c r="G83"/>
  <c r="K82"/>
  <c r="J82"/>
  <c r="I82"/>
  <c r="H82"/>
  <c r="G82"/>
  <c r="K81"/>
  <c r="J81"/>
  <c r="I81"/>
  <c r="H81"/>
  <c r="G81"/>
  <c r="K80"/>
  <c r="J80"/>
  <c r="I80"/>
  <c r="H80"/>
  <c r="G80"/>
  <c r="K79"/>
  <c r="J79"/>
  <c r="I79"/>
  <c r="H79"/>
  <c r="G79"/>
  <c r="K78"/>
  <c r="J78"/>
  <c r="I78"/>
  <c r="H78"/>
  <c r="G78"/>
  <c r="K77"/>
  <c r="J77"/>
  <c r="I77"/>
  <c r="H77"/>
  <c r="G77"/>
  <c r="K76"/>
  <c r="J76"/>
  <c r="I76"/>
  <c r="H76"/>
  <c r="G76"/>
  <c r="K75"/>
  <c r="J75"/>
  <c r="I75"/>
  <c r="H75"/>
  <c r="G75"/>
  <c r="G71"/>
  <c r="H71"/>
  <c r="I71"/>
  <c r="J71"/>
  <c r="K71"/>
  <c r="G60"/>
  <c r="H60"/>
  <c r="I60"/>
  <c r="J60"/>
  <c r="K60"/>
  <c r="J70"/>
  <c r="I70"/>
  <c r="H70"/>
  <c r="G70"/>
  <c r="K69"/>
  <c r="J69"/>
  <c r="I69"/>
  <c r="H69"/>
  <c r="G69"/>
  <c r="J68"/>
  <c r="I68"/>
  <c r="H68"/>
  <c r="G68"/>
  <c r="K67"/>
  <c r="J67"/>
  <c r="I67"/>
  <c r="H67"/>
  <c r="G67"/>
  <c r="J66"/>
  <c r="I66"/>
  <c r="H66"/>
  <c r="G66"/>
  <c r="K65"/>
  <c r="J65"/>
  <c r="I65"/>
  <c r="H65"/>
  <c r="G65"/>
  <c r="J64"/>
  <c r="I64"/>
  <c r="H64"/>
  <c r="G64"/>
  <c r="K63"/>
  <c r="J63"/>
  <c r="I63"/>
  <c r="H63"/>
  <c r="G63"/>
  <c r="G53"/>
  <c r="H53"/>
  <c r="I53"/>
  <c r="J53"/>
  <c r="K53"/>
  <c r="G54"/>
  <c r="H54"/>
  <c r="I54"/>
  <c r="J54"/>
  <c r="K54"/>
  <c r="G55"/>
  <c r="H55"/>
  <c r="I55"/>
  <c r="J55"/>
  <c r="K55"/>
  <c r="G56"/>
  <c r="H56"/>
  <c r="I56"/>
  <c r="J56"/>
  <c r="K56"/>
  <c r="G57"/>
  <c r="H57"/>
  <c r="I57"/>
  <c r="J57"/>
  <c r="K57"/>
  <c r="G58"/>
  <c r="H58"/>
  <c r="I58"/>
  <c r="J58"/>
  <c r="K58"/>
  <c r="G59"/>
  <c r="H59"/>
  <c r="I59"/>
  <c r="J59"/>
  <c r="K59"/>
  <c r="K52"/>
  <c r="J52"/>
  <c r="I52"/>
  <c r="H52"/>
  <c r="G52"/>
  <c r="I55" i="3623"/>
  <c r="I56"/>
  <c r="I57"/>
  <c r="I58"/>
  <c r="I59"/>
  <c r="I60"/>
  <c r="I61"/>
  <c r="I62"/>
  <c r="I63"/>
  <c r="I64"/>
  <c r="I65"/>
  <c r="I66"/>
  <c r="I67"/>
  <c r="I68"/>
  <c r="I69"/>
  <c r="I71"/>
  <c r="I72"/>
  <c r="I73"/>
  <c r="I75"/>
  <c r="I76"/>
  <c r="I77"/>
  <c r="N202"/>
  <c r="M202"/>
  <c r="L202"/>
  <c r="K202"/>
  <c r="J202"/>
  <c r="I202"/>
  <c r="N201"/>
  <c r="M201"/>
  <c r="L201"/>
  <c r="K201"/>
  <c r="J201"/>
  <c r="I201"/>
  <c r="N200"/>
  <c r="M200"/>
  <c r="L200"/>
  <c r="K200"/>
  <c r="J200"/>
  <c r="I200"/>
  <c r="N198"/>
  <c r="M198"/>
  <c r="L198"/>
  <c r="K198"/>
  <c r="J198"/>
  <c r="I198"/>
  <c r="N197"/>
  <c r="M197"/>
  <c r="L197"/>
  <c r="K197"/>
  <c r="J197"/>
  <c r="I197"/>
  <c r="N196"/>
  <c r="M196"/>
  <c r="L196"/>
  <c r="K196"/>
  <c r="J196"/>
  <c r="I196"/>
  <c r="N194"/>
  <c r="M194"/>
  <c r="L194"/>
  <c r="K194"/>
  <c r="J194"/>
  <c r="I194"/>
  <c r="N193"/>
  <c r="M193"/>
  <c r="L193"/>
  <c r="K193"/>
  <c r="J193"/>
  <c r="I193"/>
  <c r="N192"/>
  <c r="M192"/>
  <c r="L192"/>
  <c r="K192"/>
  <c r="J192"/>
  <c r="I192"/>
  <c r="N191"/>
  <c r="M191"/>
  <c r="L191"/>
  <c r="K191"/>
  <c r="J191"/>
  <c r="I191"/>
  <c r="N190"/>
  <c r="M190"/>
  <c r="L190"/>
  <c r="K190"/>
  <c r="J190"/>
  <c r="I190"/>
  <c r="N189"/>
  <c r="M189"/>
  <c r="L189"/>
  <c r="K189"/>
  <c r="J189"/>
  <c r="I189"/>
  <c r="N188"/>
  <c r="M188"/>
  <c r="L188"/>
  <c r="K188"/>
  <c r="J188"/>
  <c r="I188"/>
  <c r="N187"/>
  <c r="M187"/>
  <c r="L187"/>
  <c r="K187"/>
  <c r="J187"/>
  <c r="I187"/>
  <c r="N186"/>
  <c r="M186"/>
  <c r="L186"/>
  <c r="K186"/>
  <c r="J186"/>
  <c r="I186"/>
  <c r="N185"/>
  <c r="M185"/>
  <c r="L185"/>
  <c r="K185"/>
  <c r="J185"/>
  <c r="I185"/>
  <c r="N184"/>
  <c r="M184"/>
  <c r="L184"/>
  <c r="K184"/>
  <c r="J184"/>
  <c r="I184"/>
  <c r="N183"/>
  <c r="M183"/>
  <c r="L183"/>
  <c r="K183"/>
  <c r="J183"/>
  <c r="I183"/>
  <c r="N182"/>
  <c r="M182"/>
  <c r="L182"/>
  <c r="K182"/>
  <c r="J182"/>
  <c r="I182"/>
  <c r="N181"/>
  <c r="M181"/>
  <c r="L181"/>
  <c r="K181"/>
  <c r="J181"/>
  <c r="I181"/>
  <c r="N180"/>
  <c r="M180"/>
  <c r="L180"/>
  <c r="K180"/>
  <c r="J180"/>
  <c r="I180"/>
  <c r="N177"/>
  <c r="M177"/>
  <c r="L177"/>
  <c r="K177"/>
  <c r="J177"/>
  <c r="I177"/>
  <c r="N176"/>
  <c r="M176"/>
  <c r="L176"/>
  <c r="K176"/>
  <c r="J176"/>
  <c r="I176"/>
  <c r="N175"/>
  <c r="M175"/>
  <c r="L175"/>
  <c r="K175"/>
  <c r="J175"/>
  <c r="I175"/>
  <c r="N173"/>
  <c r="M173"/>
  <c r="L173"/>
  <c r="K173"/>
  <c r="J173"/>
  <c r="I173"/>
  <c r="N172"/>
  <c r="M172"/>
  <c r="L172"/>
  <c r="K172"/>
  <c r="J172"/>
  <c r="I172"/>
  <c r="N171"/>
  <c r="M171"/>
  <c r="L171"/>
  <c r="K171"/>
  <c r="J171"/>
  <c r="I171"/>
  <c r="N169"/>
  <c r="M169"/>
  <c r="L169"/>
  <c r="K169"/>
  <c r="J169"/>
  <c r="I169"/>
  <c r="N168"/>
  <c r="M168"/>
  <c r="L168"/>
  <c r="K168"/>
  <c r="J168"/>
  <c r="I168"/>
  <c r="N167"/>
  <c r="M167"/>
  <c r="L167"/>
  <c r="K167"/>
  <c r="J167"/>
  <c r="I167"/>
  <c r="N166"/>
  <c r="M166"/>
  <c r="L166"/>
  <c r="K166"/>
  <c r="J166"/>
  <c r="I166"/>
  <c r="N165"/>
  <c r="M165"/>
  <c r="L165"/>
  <c r="K165"/>
  <c r="J165"/>
  <c r="I165"/>
  <c r="N164"/>
  <c r="M164"/>
  <c r="L164"/>
  <c r="K164"/>
  <c r="J164"/>
  <c r="I164"/>
  <c r="N163"/>
  <c r="M163"/>
  <c r="L163"/>
  <c r="K163"/>
  <c r="J163"/>
  <c r="I163"/>
  <c r="N162"/>
  <c r="M162"/>
  <c r="L162"/>
  <c r="K162"/>
  <c r="J162"/>
  <c r="I162"/>
  <c r="N161"/>
  <c r="M161"/>
  <c r="L161"/>
  <c r="K161"/>
  <c r="J161"/>
  <c r="I161"/>
  <c r="N160"/>
  <c r="M160"/>
  <c r="L160"/>
  <c r="K160"/>
  <c r="J160"/>
  <c r="I160"/>
  <c r="N159"/>
  <c r="M159"/>
  <c r="L159"/>
  <c r="K159"/>
  <c r="J159"/>
  <c r="I159"/>
  <c r="N158"/>
  <c r="M158"/>
  <c r="L158"/>
  <c r="K158"/>
  <c r="J158"/>
  <c r="I158"/>
  <c r="N157"/>
  <c r="M157"/>
  <c r="L157"/>
  <c r="K157"/>
  <c r="J157"/>
  <c r="I157"/>
  <c r="N156"/>
  <c r="M156"/>
  <c r="L156"/>
  <c r="K156"/>
  <c r="J156"/>
  <c r="I156"/>
  <c r="N155"/>
  <c r="M155"/>
  <c r="L155"/>
  <c r="K155"/>
  <c r="J155"/>
  <c r="I155"/>
  <c r="N152"/>
  <c r="M152"/>
  <c r="L152"/>
  <c r="K152"/>
  <c r="J152"/>
  <c r="I152"/>
  <c r="N151"/>
  <c r="M151"/>
  <c r="L151"/>
  <c r="K151"/>
  <c r="J151"/>
  <c r="I151"/>
  <c r="N150"/>
  <c r="M150"/>
  <c r="L150"/>
  <c r="K150"/>
  <c r="J150"/>
  <c r="I150"/>
  <c r="N148"/>
  <c r="M148"/>
  <c r="L148"/>
  <c r="K148"/>
  <c r="J148"/>
  <c r="I148"/>
  <c r="N147"/>
  <c r="M147"/>
  <c r="L147"/>
  <c r="K147"/>
  <c r="J147"/>
  <c r="I147"/>
  <c r="N146"/>
  <c r="M146"/>
  <c r="L146"/>
  <c r="K146"/>
  <c r="J146"/>
  <c r="I146"/>
  <c r="N144"/>
  <c r="M144"/>
  <c r="L144"/>
  <c r="K144"/>
  <c r="J144"/>
  <c r="I144"/>
  <c r="N143"/>
  <c r="M143"/>
  <c r="L143"/>
  <c r="K143"/>
  <c r="J143"/>
  <c r="I143"/>
  <c r="N142"/>
  <c r="M142"/>
  <c r="L142"/>
  <c r="K142"/>
  <c r="J142"/>
  <c r="I142"/>
  <c r="N141"/>
  <c r="M141"/>
  <c r="L141"/>
  <c r="K141"/>
  <c r="J141"/>
  <c r="I141"/>
  <c r="N140"/>
  <c r="M140"/>
  <c r="L140"/>
  <c r="K140"/>
  <c r="J140"/>
  <c r="I140"/>
  <c r="N139"/>
  <c r="M139"/>
  <c r="L139"/>
  <c r="K139"/>
  <c r="J139"/>
  <c r="I139"/>
  <c r="N138"/>
  <c r="M138"/>
  <c r="L138"/>
  <c r="K138"/>
  <c r="J138"/>
  <c r="I138"/>
  <c r="N137"/>
  <c r="M137"/>
  <c r="L137"/>
  <c r="K137"/>
  <c r="J137"/>
  <c r="I137"/>
  <c r="N136"/>
  <c r="M136"/>
  <c r="L136"/>
  <c r="K136"/>
  <c r="J136"/>
  <c r="I136"/>
  <c r="N135"/>
  <c r="M135"/>
  <c r="L135"/>
  <c r="K135"/>
  <c r="J135"/>
  <c r="I135"/>
  <c r="N134"/>
  <c r="M134"/>
  <c r="L134"/>
  <c r="K134"/>
  <c r="J134"/>
  <c r="I134"/>
  <c r="N133"/>
  <c r="M133"/>
  <c r="L133"/>
  <c r="K133"/>
  <c r="J133"/>
  <c r="I133"/>
  <c r="N132"/>
  <c r="M132"/>
  <c r="L132"/>
  <c r="K132"/>
  <c r="J132"/>
  <c r="I132"/>
  <c r="N131"/>
  <c r="M131"/>
  <c r="L131"/>
  <c r="K131"/>
  <c r="J131"/>
  <c r="I131"/>
  <c r="N130"/>
  <c r="M130"/>
  <c r="L130"/>
  <c r="K130"/>
  <c r="J130"/>
  <c r="I130"/>
  <c r="N127"/>
  <c r="M127"/>
  <c r="L127"/>
  <c r="K127"/>
  <c r="J127"/>
  <c r="I127"/>
  <c r="N126"/>
  <c r="M126"/>
  <c r="L126"/>
  <c r="K126"/>
  <c r="J126"/>
  <c r="I126"/>
  <c r="N125"/>
  <c r="M125"/>
  <c r="L125"/>
  <c r="K125"/>
  <c r="J125"/>
  <c r="I125"/>
  <c r="N123"/>
  <c r="M123"/>
  <c r="L123"/>
  <c r="K123"/>
  <c r="J123"/>
  <c r="I123"/>
  <c r="N122"/>
  <c r="M122"/>
  <c r="L122"/>
  <c r="K122"/>
  <c r="J122"/>
  <c r="I122"/>
  <c r="N121"/>
  <c r="M121"/>
  <c r="L121"/>
  <c r="K121"/>
  <c r="J121"/>
  <c r="I121"/>
  <c r="N119"/>
  <c r="M119"/>
  <c r="L119"/>
  <c r="K119"/>
  <c r="J119"/>
  <c r="I119"/>
  <c r="N118"/>
  <c r="M118"/>
  <c r="L118"/>
  <c r="K118"/>
  <c r="J118"/>
  <c r="I118"/>
  <c r="N117"/>
  <c r="M117"/>
  <c r="L117"/>
  <c r="K117"/>
  <c r="J117"/>
  <c r="I117"/>
  <c r="N116"/>
  <c r="M116"/>
  <c r="L116"/>
  <c r="K116"/>
  <c r="J116"/>
  <c r="I116"/>
  <c r="N115"/>
  <c r="M115"/>
  <c r="L115"/>
  <c r="K115"/>
  <c r="J115"/>
  <c r="I115"/>
  <c r="N114"/>
  <c r="M114"/>
  <c r="L114"/>
  <c r="K114"/>
  <c r="J114"/>
  <c r="I114"/>
  <c r="N113"/>
  <c r="M113"/>
  <c r="L113"/>
  <c r="K113"/>
  <c r="J113"/>
  <c r="I113"/>
  <c r="N112"/>
  <c r="M112"/>
  <c r="L112"/>
  <c r="K112"/>
  <c r="J112"/>
  <c r="I112"/>
  <c r="N111"/>
  <c r="M111"/>
  <c r="L111"/>
  <c r="K111"/>
  <c r="J111"/>
  <c r="I111"/>
  <c r="N110"/>
  <c r="M110"/>
  <c r="L110"/>
  <c r="K110"/>
  <c r="J110"/>
  <c r="I110"/>
  <c r="N109"/>
  <c r="M109"/>
  <c r="L109"/>
  <c r="K109"/>
  <c r="J109"/>
  <c r="I109"/>
  <c r="N108"/>
  <c r="M108"/>
  <c r="L108"/>
  <c r="K108"/>
  <c r="J108"/>
  <c r="I108"/>
  <c r="N107"/>
  <c r="M107"/>
  <c r="L107"/>
  <c r="K107"/>
  <c r="J107"/>
  <c r="I107"/>
  <c r="N106"/>
  <c r="M106"/>
  <c r="L106"/>
  <c r="K106"/>
  <c r="J106"/>
  <c r="I106"/>
  <c r="N105"/>
  <c r="M105"/>
  <c r="L105"/>
  <c r="K105"/>
  <c r="J105"/>
  <c r="I105"/>
  <c r="N102"/>
  <c r="M102"/>
  <c r="L102"/>
  <c r="K102"/>
  <c r="J102"/>
  <c r="I102"/>
  <c r="N101"/>
  <c r="M101"/>
  <c r="L101"/>
  <c r="K101"/>
  <c r="J101"/>
  <c r="I101"/>
  <c r="N100"/>
  <c r="M100"/>
  <c r="L100"/>
  <c r="K100"/>
  <c r="J100"/>
  <c r="I100"/>
  <c r="N98"/>
  <c r="M98"/>
  <c r="L98"/>
  <c r="K98"/>
  <c r="J98"/>
  <c r="I98"/>
  <c r="N97"/>
  <c r="M97"/>
  <c r="L97"/>
  <c r="K97"/>
  <c r="J97"/>
  <c r="I97"/>
  <c r="N96"/>
  <c r="M96"/>
  <c r="L96"/>
  <c r="K96"/>
  <c r="J96"/>
  <c r="I96"/>
  <c r="N94"/>
  <c r="M94"/>
  <c r="L94"/>
  <c r="K94"/>
  <c r="J94"/>
  <c r="I94"/>
  <c r="N93"/>
  <c r="M93"/>
  <c r="L93"/>
  <c r="K93"/>
  <c r="J93"/>
  <c r="I93"/>
  <c r="N92"/>
  <c r="M92"/>
  <c r="L92"/>
  <c r="K92"/>
  <c r="J92"/>
  <c r="I92"/>
  <c r="N91"/>
  <c r="M91"/>
  <c r="L91"/>
  <c r="K91"/>
  <c r="J91"/>
  <c r="I91"/>
  <c r="N90"/>
  <c r="M90"/>
  <c r="L90"/>
  <c r="K90"/>
  <c r="J90"/>
  <c r="I90"/>
  <c r="N89"/>
  <c r="M89"/>
  <c r="L89"/>
  <c r="K89"/>
  <c r="J89"/>
  <c r="I89"/>
  <c r="N88"/>
  <c r="M88"/>
  <c r="L88"/>
  <c r="K88"/>
  <c r="J88"/>
  <c r="I88"/>
  <c r="N87"/>
  <c r="M87"/>
  <c r="L87"/>
  <c r="K87"/>
  <c r="J87"/>
  <c r="I87"/>
  <c r="N86"/>
  <c r="M86"/>
  <c r="L86"/>
  <c r="K86"/>
  <c r="J86"/>
  <c r="I86"/>
  <c r="N85"/>
  <c r="M85"/>
  <c r="L85"/>
  <c r="K85"/>
  <c r="J85"/>
  <c r="I85"/>
  <c r="N84"/>
  <c r="M84"/>
  <c r="L84"/>
  <c r="K84"/>
  <c r="J84"/>
  <c r="I84"/>
  <c r="N83"/>
  <c r="M83"/>
  <c r="L83"/>
  <c r="K83"/>
  <c r="J83"/>
  <c r="I83"/>
  <c r="N82"/>
  <c r="M82"/>
  <c r="L82"/>
  <c r="K82"/>
  <c r="J82"/>
  <c r="I82"/>
  <c r="N81"/>
  <c r="M81"/>
  <c r="L81"/>
  <c r="K81"/>
  <c r="J81"/>
  <c r="I81"/>
  <c r="N80"/>
  <c r="M80"/>
  <c r="L80"/>
  <c r="K80"/>
  <c r="J80"/>
  <c r="I80"/>
  <c r="N77"/>
  <c r="M77"/>
  <c r="L77"/>
  <c r="K77"/>
  <c r="J77"/>
  <c r="O76"/>
  <c r="N76"/>
  <c r="M76"/>
  <c r="L76"/>
  <c r="K76"/>
  <c r="J76"/>
  <c r="O75"/>
  <c r="N75"/>
  <c r="M75"/>
  <c r="L75"/>
  <c r="K75"/>
  <c r="J75"/>
  <c r="O73"/>
  <c r="N73"/>
  <c r="M73"/>
  <c r="L73"/>
  <c r="K73"/>
  <c r="J73"/>
  <c r="O72"/>
  <c r="N72"/>
  <c r="M72"/>
  <c r="L72"/>
  <c r="K72"/>
  <c r="J72"/>
  <c r="O71"/>
  <c r="N71"/>
  <c r="M71"/>
  <c r="L71"/>
  <c r="K71"/>
  <c r="J71"/>
  <c r="O69"/>
  <c r="N69"/>
  <c r="M69"/>
  <c r="L69"/>
  <c r="K69"/>
  <c r="J69"/>
  <c r="O68"/>
  <c r="N68"/>
  <c r="M68"/>
  <c r="L68"/>
  <c r="K68"/>
  <c r="J68"/>
  <c r="O67"/>
  <c r="N67"/>
  <c r="M67"/>
  <c r="L67"/>
  <c r="K67"/>
  <c r="J67"/>
  <c r="O66"/>
  <c r="N66"/>
  <c r="M66"/>
  <c r="L66"/>
  <c r="K66"/>
  <c r="J66"/>
  <c r="O65"/>
  <c r="N65"/>
  <c r="M65"/>
  <c r="L65"/>
  <c r="K65"/>
  <c r="J65"/>
  <c r="O64"/>
  <c r="N64"/>
  <c r="M64"/>
  <c r="L64"/>
  <c r="K64"/>
  <c r="J64"/>
  <c r="O63"/>
  <c r="N63"/>
  <c r="M63"/>
  <c r="L63"/>
  <c r="K63"/>
  <c r="J63"/>
  <c r="O62"/>
  <c r="N62"/>
  <c r="M62"/>
  <c r="L62"/>
  <c r="K62"/>
  <c r="J62"/>
  <c r="O61"/>
  <c r="N61"/>
  <c r="M61"/>
  <c r="L61"/>
  <c r="K61"/>
  <c r="J61"/>
  <c r="O60"/>
  <c r="N60"/>
  <c r="M60"/>
  <c r="L60"/>
  <c r="K60"/>
  <c r="J60"/>
  <c r="O59"/>
  <c r="N59"/>
  <c r="M59"/>
  <c r="L59"/>
  <c r="K59"/>
  <c r="J59"/>
  <c r="O58"/>
  <c r="N58"/>
  <c r="M58"/>
  <c r="L58"/>
  <c r="K58"/>
  <c r="J58"/>
  <c r="O57"/>
  <c r="N57"/>
  <c r="M57"/>
  <c r="L57"/>
  <c r="K57"/>
  <c r="J57"/>
  <c r="O56"/>
  <c r="N56"/>
  <c r="M56"/>
  <c r="L56"/>
  <c r="K56"/>
  <c r="J56"/>
  <c r="O55"/>
  <c r="N55"/>
  <c r="M55"/>
  <c r="L55"/>
  <c r="K55"/>
  <c r="J55"/>
  <c r="N52"/>
  <c r="M52"/>
  <c r="L52"/>
  <c r="K52"/>
  <c r="J52"/>
  <c r="N51"/>
  <c r="M51"/>
  <c r="L51"/>
  <c r="K51"/>
  <c r="J51"/>
  <c r="N50"/>
  <c r="M50"/>
  <c r="L50"/>
  <c r="K50"/>
  <c r="J50"/>
  <c r="N48"/>
  <c r="M48"/>
  <c r="L48"/>
  <c r="K48"/>
  <c r="J48"/>
  <c r="N47"/>
  <c r="M47"/>
  <c r="L47"/>
  <c r="K47"/>
  <c r="J47"/>
  <c r="N46"/>
  <c r="M46"/>
  <c r="L46"/>
  <c r="K46"/>
  <c r="J46"/>
  <c r="N44"/>
  <c r="M44"/>
  <c r="L44"/>
  <c r="K44"/>
  <c r="J44"/>
  <c r="N43"/>
  <c r="M43"/>
  <c r="L43"/>
  <c r="K43"/>
  <c r="J43"/>
  <c r="N42"/>
  <c r="M42"/>
  <c r="L42"/>
  <c r="K42"/>
  <c r="J42"/>
  <c r="N41"/>
  <c r="M41"/>
  <c r="L41"/>
  <c r="K41"/>
  <c r="J41"/>
  <c r="N40"/>
  <c r="M40"/>
  <c r="L40"/>
  <c r="K40"/>
  <c r="J40"/>
  <c r="N39"/>
  <c r="M39"/>
  <c r="L39"/>
  <c r="K39"/>
  <c r="J39"/>
  <c r="N38"/>
  <c r="M38"/>
  <c r="L38"/>
  <c r="K38"/>
  <c r="J38"/>
  <c r="N37"/>
  <c r="M37"/>
  <c r="L37"/>
  <c r="K37"/>
  <c r="J37"/>
  <c r="N36"/>
  <c r="M36"/>
  <c r="L36"/>
  <c r="K36"/>
  <c r="J36"/>
  <c r="N35"/>
  <c r="M35"/>
  <c r="L35"/>
  <c r="K35"/>
  <c r="J35"/>
  <c r="N34"/>
  <c r="M34"/>
  <c r="L34"/>
  <c r="K34"/>
  <c r="J34"/>
  <c r="N33"/>
  <c r="M33"/>
  <c r="L33"/>
  <c r="K33"/>
  <c r="J33"/>
  <c r="N32"/>
  <c r="M32"/>
  <c r="L32"/>
  <c r="K32"/>
  <c r="J32"/>
  <c r="N31"/>
  <c r="M31"/>
  <c r="L31"/>
  <c r="K31"/>
  <c r="J31"/>
  <c r="N30"/>
  <c r="M30"/>
  <c r="L30"/>
  <c r="K30"/>
  <c r="J30"/>
  <c r="I26"/>
  <c r="J26"/>
  <c r="K26"/>
  <c r="L26"/>
  <c r="M26"/>
  <c r="N26"/>
  <c r="O26"/>
  <c r="I27"/>
  <c r="J27"/>
  <c r="K27"/>
  <c r="L27"/>
  <c r="M27"/>
  <c r="N27"/>
  <c r="O27"/>
  <c r="O25"/>
  <c r="N25"/>
  <c r="M25"/>
  <c r="L25"/>
  <c r="K25"/>
  <c r="J25"/>
  <c r="I25"/>
  <c r="I22"/>
  <c r="J22"/>
  <c r="K22"/>
  <c r="L22"/>
  <c r="M22"/>
  <c r="N22"/>
  <c r="O22"/>
  <c r="I23"/>
  <c r="J23"/>
  <c r="K23"/>
  <c r="L23"/>
  <c r="M23"/>
  <c r="N23"/>
  <c r="O23"/>
  <c r="O21"/>
  <c r="N21"/>
  <c r="M21"/>
  <c r="L21"/>
  <c r="K21"/>
  <c r="J21"/>
  <c r="I21"/>
  <c r="I6"/>
  <c r="J6"/>
  <c r="K6"/>
  <c r="L6"/>
  <c r="M6"/>
  <c r="N6"/>
  <c r="O6"/>
  <c r="I7"/>
  <c r="J7"/>
  <c r="K7"/>
  <c r="L7"/>
  <c r="M7"/>
  <c r="N7"/>
  <c r="O7"/>
  <c r="I8"/>
  <c r="J8"/>
  <c r="K8"/>
  <c r="L8"/>
  <c r="M8"/>
  <c r="N8"/>
  <c r="O8"/>
  <c r="I9"/>
  <c r="J9"/>
  <c r="K9"/>
  <c r="L9"/>
  <c r="M9"/>
  <c r="N9"/>
  <c r="O9"/>
  <c r="I10"/>
  <c r="J10"/>
  <c r="K10"/>
  <c r="L10"/>
  <c r="M10"/>
  <c r="N10"/>
  <c r="O10"/>
  <c r="I11"/>
  <c r="J11"/>
  <c r="K11"/>
  <c r="L11"/>
  <c r="M11"/>
  <c r="N11"/>
  <c r="O11"/>
  <c r="I12"/>
  <c r="J12"/>
  <c r="K12"/>
  <c r="L12"/>
  <c r="M12"/>
  <c r="N12"/>
  <c r="O12"/>
  <c r="I13"/>
  <c r="J13"/>
  <c r="K13"/>
  <c r="L13"/>
  <c r="M13"/>
  <c r="N13"/>
  <c r="O13"/>
  <c r="I14"/>
  <c r="J14"/>
  <c r="K14"/>
  <c r="L14"/>
  <c r="M14"/>
  <c r="N14"/>
  <c r="O14"/>
  <c r="I15"/>
  <c r="J15"/>
  <c r="K15"/>
  <c r="L15"/>
  <c r="M15"/>
  <c r="N15"/>
  <c r="O15"/>
  <c r="I16"/>
  <c r="J16"/>
  <c r="K16"/>
  <c r="L16"/>
  <c r="M16"/>
  <c r="N16"/>
  <c r="O16"/>
  <c r="I17"/>
  <c r="J17"/>
  <c r="K17"/>
  <c r="L17"/>
  <c r="M17"/>
  <c r="N17"/>
  <c r="O17"/>
  <c r="I18"/>
  <c r="J18"/>
  <c r="K18"/>
  <c r="L18"/>
  <c r="M18"/>
  <c r="N18"/>
  <c r="O18"/>
  <c r="I19"/>
  <c r="J19"/>
  <c r="K19"/>
  <c r="L19"/>
  <c r="M19"/>
  <c r="N19"/>
  <c r="O19"/>
  <c r="O5"/>
  <c r="N5"/>
  <c r="M5"/>
  <c r="L5"/>
  <c r="K5"/>
  <c r="J5"/>
  <c r="I5"/>
  <c r="P34" i="3622"/>
  <c r="N34"/>
  <c r="M34"/>
  <c r="L34"/>
  <c r="K34"/>
  <c r="J34"/>
  <c r="I34"/>
  <c r="P33"/>
  <c r="N33"/>
  <c r="M33"/>
  <c r="L33"/>
  <c r="K33"/>
  <c r="J33"/>
  <c r="I33"/>
  <c r="P32"/>
  <c r="N32"/>
  <c r="M32"/>
  <c r="L32"/>
  <c r="K32"/>
  <c r="J32"/>
  <c r="I32"/>
  <c r="P30"/>
  <c r="N30"/>
  <c r="M30"/>
  <c r="L30"/>
  <c r="K30"/>
  <c r="J30"/>
  <c r="I30"/>
  <c r="P29"/>
  <c r="N29"/>
  <c r="M29"/>
  <c r="L29"/>
  <c r="K29"/>
  <c r="J29"/>
  <c r="I29"/>
  <c r="P28"/>
  <c r="N28"/>
  <c r="M28"/>
  <c r="L28"/>
  <c r="K28"/>
  <c r="J28"/>
  <c r="I28"/>
  <c r="P26"/>
  <c r="N26"/>
  <c r="M26"/>
  <c r="L26"/>
  <c r="K26"/>
  <c r="J26"/>
  <c r="I26"/>
  <c r="P25"/>
  <c r="N25"/>
  <c r="M25"/>
  <c r="L25"/>
  <c r="K25"/>
  <c r="J25"/>
  <c r="I25"/>
  <c r="P24"/>
  <c r="N24"/>
  <c r="M24"/>
  <c r="L24"/>
  <c r="K24"/>
  <c r="J24"/>
  <c r="I24"/>
  <c r="P22"/>
  <c r="N22"/>
  <c r="M22"/>
  <c r="L22"/>
  <c r="K22"/>
  <c r="J22"/>
  <c r="I22"/>
  <c r="P21"/>
  <c r="N21"/>
  <c r="M21"/>
  <c r="L21"/>
  <c r="K21"/>
  <c r="J21"/>
  <c r="I21"/>
  <c r="P20"/>
  <c r="N20"/>
  <c r="M20"/>
  <c r="L20"/>
  <c r="K20"/>
  <c r="J20"/>
  <c r="I20"/>
  <c r="P18"/>
  <c r="N18"/>
  <c r="M18"/>
  <c r="L18"/>
  <c r="K18"/>
  <c r="J18"/>
  <c r="I18"/>
  <c r="P17"/>
  <c r="N17"/>
  <c r="M17"/>
  <c r="L17"/>
  <c r="K17"/>
  <c r="J17"/>
  <c r="I17"/>
  <c r="P16"/>
  <c r="N16"/>
  <c r="M16"/>
  <c r="L16"/>
  <c r="K16"/>
  <c r="J16"/>
  <c r="I16"/>
  <c r="P14"/>
  <c r="N14"/>
  <c r="M14"/>
  <c r="L14"/>
  <c r="K14"/>
  <c r="J14"/>
  <c r="I14"/>
  <c r="P13"/>
  <c r="N13"/>
  <c r="M13"/>
  <c r="L13"/>
  <c r="K13"/>
  <c r="J13"/>
  <c r="I13"/>
  <c r="P12"/>
  <c r="N12"/>
  <c r="M12"/>
  <c r="L12"/>
  <c r="K12"/>
  <c r="J12"/>
  <c r="I12"/>
  <c r="P10"/>
  <c r="N10"/>
  <c r="M10"/>
  <c r="L10"/>
  <c r="K10"/>
  <c r="J10"/>
  <c r="I10"/>
  <c r="P9"/>
  <c r="N9"/>
  <c r="M9"/>
  <c r="L9"/>
  <c r="K9"/>
  <c r="J9"/>
  <c r="I9"/>
  <c r="P8"/>
  <c r="N8"/>
  <c r="M8"/>
  <c r="L8"/>
  <c r="K8"/>
  <c r="J8"/>
  <c r="I8"/>
  <c r="I5"/>
  <c r="J5"/>
  <c r="K5"/>
  <c r="L5"/>
  <c r="M5"/>
  <c r="P5"/>
  <c r="I6"/>
  <c r="J6"/>
  <c r="K6"/>
  <c r="L6"/>
  <c r="M6"/>
  <c r="N6"/>
  <c r="P6"/>
  <c r="P4"/>
  <c r="N4"/>
  <c r="M4"/>
  <c r="L4"/>
  <c r="K4"/>
  <c r="J4"/>
  <c r="P26" i="3616"/>
  <c r="P25"/>
  <c r="P23"/>
  <c r="P22"/>
  <c r="P20"/>
  <c r="P19"/>
  <c r="P17"/>
  <c r="P16"/>
  <c r="P14"/>
  <c r="P13"/>
  <c r="P11"/>
  <c r="P10"/>
  <c r="P8"/>
  <c r="P7"/>
  <c r="P5"/>
  <c r="P4"/>
  <c r="O26"/>
  <c r="O25"/>
  <c r="O23"/>
  <c r="O22"/>
  <c r="O20"/>
  <c r="O19"/>
  <c r="O17"/>
  <c r="O16"/>
  <c r="O14"/>
  <c r="O13"/>
  <c r="O11"/>
  <c r="O10"/>
  <c r="O8"/>
  <c r="O7"/>
  <c r="O5"/>
  <c r="O4"/>
  <c r="N26"/>
  <c r="N25"/>
  <c r="N23"/>
  <c r="N22"/>
  <c r="N19"/>
  <c r="N20"/>
  <c r="N17"/>
  <c r="N16"/>
  <c r="N13"/>
  <c r="N14"/>
  <c r="N11"/>
  <c r="N10"/>
  <c r="N8"/>
  <c r="N7"/>
  <c r="N5"/>
  <c r="N4"/>
  <c r="M25"/>
  <c r="M26"/>
  <c r="M23"/>
  <c r="M22"/>
  <c r="M20"/>
  <c r="M19"/>
  <c r="M17"/>
  <c r="M16"/>
  <c r="M13"/>
  <c r="M14"/>
  <c r="M11"/>
  <c r="M10"/>
  <c r="M8"/>
  <c r="M7"/>
  <c r="L10"/>
  <c r="L26"/>
  <c r="L25"/>
  <c r="L23"/>
  <c r="L22"/>
  <c r="L20"/>
  <c r="L19"/>
  <c r="L17"/>
  <c r="L16"/>
  <c r="L14"/>
  <c r="L13"/>
  <c r="L11"/>
  <c r="L8"/>
  <c r="L7"/>
  <c r="L5"/>
  <c r="L4"/>
  <c r="K26"/>
  <c r="K25"/>
  <c r="K23"/>
  <c r="K22"/>
  <c r="K20"/>
  <c r="K19"/>
  <c r="K17"/>
  <c r="K16"/>
  <c r="K14"/>
  <c r="K13"/>
  <c r="K11"/>
  <c r="K10"/>
  <c r="K8"/>
  <c r="K7"/>
  <c r="K5"/>
  <c r="K4"/>
  <c r="I4"/>
  <c r="J26"/>
  <c r="J25"/>
  <c r="J23"/>
  <c r="J22"/>
  <c r="J20"/>
  <c r="J19"/>
  <c r="J17"/>
  <c r="J16"/>
  <c r="J14"/>
  <c r="J13"/>
  <c r="J11"/>
  <c r="J10"/>
  <c r="J8"/>
  <c r="J7"/>
  <c r="J5"/>
  <c r="J4"/>
  <c r="I5"/>
  <c r="I8"/>
  <c r="I7"/>
  <c r="I26"/>
  <c r="I25"/>
  <c r="I23"/>
  <c r="I22"/>
  <c r="I20"/>
  <c r="I19"/>
  <c r="I17"/>
  <c r="I16"/>
  <c r="I14"/>
  <c r="I13"/>
  <c r="I11"/>
  <c r="I10"/>
  <c r="S52" i="3623"/>
  <c r="S51"/>
  <c r="S50"/>
  <c r="S48"/>
  <c r="S47"/>
  <c r="S46"/>
  <c r="S44"/>
  <c r="S43"/>
  <c r="S42"/>
  <c r="S41"/>
  <c r="S40"/>
  <c r="S39"/>
  <c r="S38"/>
  <c r="S37"/>
  <c r="S36"/>
  <c r="S35"/>
  <c r="S34"/>
  <c r="S33"/>
  <c r="S32"/>
  <c r="S31"/>
  <c r="S30"/>
  <c r="O52"/>
  <c r="I52"/>
  <c r="O51"/>
  <c r="I51"/>
  <c r="O50"/>
  <c r="I50"/>
  <c r="O48"/>
  <c r="I48"/>
  <c r="O47"/>
  <c r="I47"/>
  <c r="O46"/>
  <c r="I46"/>
  <c r="O44"/>
  <c r="I44"/>
  <c r="O43"/>
  <c r="I43"/>
  <c r="O42"/>
  <c r="I42"/>
  <c r="O41"/>
  <c r="I41"/>
  <c r="O40"/>
  <c r="I40"/>
  <c r="O39"/>
  <c r="I39"/>
  <c r="O38"/>
  <c r="I38"/>
  <c r="O37"/>
  <c r="I37"/>
  <c r="O36"/>
  <c r="I36"/>
  <c r="O35"/>
  <c r="I35"/>
  <c r="O34"/>
  <c r="I34"/>
  <c r="O33"/>
  <c r="I33"/>
  <c r="O32"/>
  <c r="I32"/>
  <c r="O31"/>
  <c r="I31"/>
  <c r="O30"/>
  <c r="I30"/>
  <c r="U13" i="3616" l="1"/>
  <c r="U14"/>
  <c r="U16"/>
  <c r="U17"/>
  <c r="U19"/>
  <c r="U20"/>
  <c r="U22"/>
  <c r="U23"/>
  <c r="U25"/>
  <c r="U26"/>
  <c r="U8"/>
  <c r="U7"/>
  <c r="S77" i="3623"/>
  <c r="O77"/>
  <c r="O83"/>
  <c r="S83"/>
  <c r="O101"/>
  <c r="S101"/>
  <c r="S102"/>
  <c r="O102"/>
  <c r="S106"/>
  <c r="O106"/>
  <c r="O107"/>
  <c r="S107"/>
  <c r="S108"/>
  <c r="O108"/>
  <c r="S134"/>
  <c r="O134"/>
  <c r="O135"/>
  <c r="S135"/>
  <c r="S136"/>
  <c r="O136"/>
  <c r="O137"/>
  <c r="S137"/>
  <c r="S138"/>
  <c r="O138"/>
  <c r="O139"/>
  <c r="S139"/>
  <c r="S140"/>
  <c r="O140"/>
  <c r="O141"/>
  <c r="S141"/>
  <c r="S142"/>
  <c r="O142"/>
  <c r="O143"/>
  <c r="S143"/>
  <c r="S144"/>
  <c r="O144"/>
  <c r="O146"/>
  <c r="S146"/>
  <c r="S147"/>
  <c r="O147"/>
  <c r="O148"/>
  <c r="S148"/>
  <c r="S150"/>
  <c r="O150"/>
  <c r="S152"/>
  <c r="O152"/>
  <c r="S156"/>
  <c r="O156"/>
  <c r="S158"/>
  <c r="O158"/>
  <c r="O159"/>
  <c r="S159"/>
  <c r="O161"/>
  <c r="S161"/>
  <c r="O163"/>
  <c r="S163"/>
  <c r="O165"/>
  <c r="S165"/>
  <c r="O167"/>
  <c r="S167"/>
  <c r="O169"/>
  <c r="S169"/>
  <c r="S172"/>
  <c r="O172"/>
  <c r="S175"/>
  <c r="O175"/>
  <c r="S177"/>
  <c r="O177"/>
  <c r="O181"/>
  <c r="S181"/>
  <c r="S182"/>
  <c r="O182"/>
  <c r="O183"/>
  <c r="S183"/>
  <c r="K6" i="3625"/>
  <c r="K14"/>
  <c r="K18"/>
  <c r="K10"/>
  <c r="L18" i="3624"/>
  <c r="K18"/>
  <c r="L41"/>
  <c r="K41"/>
  <c r="L43"/>
  <c r="K43"/>
  <c r="L45"/>
  <c r="K45"/>
  <c r="L47"/>
  <c r="K47"/>
  <c r="O105" i="3623"/>
  <c r="S105"/>
  <c r="O151"/>
  <c r="S151"/>
  <c r="O155"/>
  <c r="S155"/>
  <c r="O201"/>
  <c r="S201"/>
  <c r="S80"/>
  <c r="O80"/>
  <c r="O81"/>
  <c r="S81"/>
  <c r="S82"/>
  <c r="O82"/>
  <c r="S84"/>
  <c r="O84"/>
  <c r="O85"/>
  <c r="S85"/>
  <c r="S86"/>
  <c r="O86"/>
  <c r="O87"/>
  <c r="S87"/>
  <c r="S88"/>
  <c r="O88"/>
  <c r="O89"/>
  <c r="S89"/>
  <c r="S90"/>
  <c r="O90"/>
  <c r="O91"/>
  <c r="S91"/>
  <c r="S92"/>
  <c r="O92"/>
  <c r="O93"/>
  <c r="S93"/>
  <c r="S94"/>
  <c r="O94"/>
  <c r="O96"/>
  <c r="S96"/>
  <c r="S97"/>
  <c r="O97"/>
  <c r="O98"/>
  <c r="S98"/>
  <c r="S100"/>
  <c r="O100"/>
  <c r="O109"/>
  <c r="S109"/>
  <c r="S110"/>
  <c r="O110"/>
  <c r="O111"/>
  <c r="S111"/>
  <c r="S112"/>
  <c r="O112"/>
  <c r="O113"/>
  <c r="S113"/>
  <c r="S114"/>
  <c r="O114"/>
  <c r="O115"/>
  <c r="S115"/>
  <c r="S116"/>
  <c r="O116"/>
  <c r="O117"/>
  <c r="S117"/>
  <c r="S118"/>
  <c r="O118"/>
  <c r="O119"/>
  <c r="S119"/>
  <c r="S121"/>
  <c r="O121"/>
  <c r="S122"/>
  <c r="O122"/>
  <c r="S123"/>
  <c r="O123"/>
  <c r="S125"/>
  <c r="O125"/>
  <c r="S127"/>
  <c r="O127"/>
  <c r="O131"/>
  <c r="S131"/>
  <c r="S132"/>
  <c r="O132"/>
  <c r="O133"/>
  <c r="S133"/>
  <c r="O157"/>
  <c r="S157"/>
  <c r="S160"/>
  <c r="O160"/>
  <c r="S162"/>
  <c r="O162"/>
  <c r="S164"/>
  <c r="O164"/>
  <c r="S166"/>
  <c r="O166"/>
  <c r="S168"/>
  <c r="O168"/>
  <c r="S171"/>
  <c r="O171"/>
  <c r="S173"/>
  <c r="O173"/>
  <c r="S184"/>
  <c r="O184"/>
  <c r="O185"/>
  <c r="S185"/>
  <c r="S186"/>
  <c r="O186"/>
  <c r="O187"/>
  <c r="S187"/>
  <c r="S188"/>
  <c r="O188"/>
  <c r="O189"/>
  <c r="S189"/>
  <c r="S190"/>
  <c r="O190"/>
  <c r="O191"/>
  <c r="S191"/>
  <c r="S192"/>
  <c r="O192"/>
  <c r="O193"/>
  <c r="S193"/>
  <c r="S194"/>
  <c r="O194"/>
  <c r="O196"/>
  <c r="S196"/>
  <c r="S197"/>
  <c r="O197"/>
  <c r="O198"/>
  <c r="S198"/>
  <c r="S200"/>
  <c r="O200"/>
  <c r="S202"/>
  <c r="O202"/>
  <c r="L17" i="3624"/>
  <c r="K17"/>
  <c r="L40"/>
  <c r="K40"/>
  <c r="L42"/>
  <c r="K42"/>
  <c r="L44"/>
  <c r="K44"/>
  <c r="L46"/>
  <c r="K46"/>
  <c r="L48"/>
  <c r="K48"/>
  <c r="K70"/>
  <c r="L70"/>
  <c r="K68"/>
  <c r="L68"/>
  <c r="K66"/>
  <c r="L66"/>
  <c r="K64"/>
  <c r="L64"/>
  <c r="L93"/>
  <c r="K93"/>
  <c r="L91"/>
  <c r="K91"/>
  <c r="L89"/>
  <c r="K89"/>
  <c r="L87"/>
  <c r="K87"/>
  <c r="S126" i="3623"/>
  <c r="O126"/>
  <c r="S130"/>
  <c r="O130"/>
  <c r="S176"/>
  <c r="O176"/>
  <c r="S180"/>
  <c r="O180"/>
</calcChain>
</file>

<file path=xl/comments1.xml><?xml version="1.0" encoding="utf-8"?>
<comments xmlns="http://schemas.openxmlformats.org/spreadsheetml/2006/main">
  <authors>
    <author>vteoh</author>
  </authors>
  <commentList>
    <comment ref="A7" authorId="0">
      <text>
        <r>
          <rPr>
            <b/>
            <sz val="8"/>
            <color indexed="81"/>
            <rFont val="Tahoma"/>
          </rPr>
          <t>vteoh:</t>
        </r>
        <r>
          <rPr>
            <sz val="8"/>
            <color indexed="81"/>
            <rFont val="Tahoma"/>
          </rPr>
          <t xml:space="preserve">
DQ/DQM-to-DQS relationship can be applied to within the same byte lane only.</t>
        </r>
      </text>
    </comment>
  </commentList>
</comments>
</file>

<file path=xl/sharedStrings.xml><?xml version="1.0" encoding="utf-8"?>
<sst xmlns="http://schemas.openxmlformats.org/spreadsheetml/2006/main" count="547" uniqueCount="222">
  <si>
    <t>Overview:</t>
  </si>
  <si>
    <t>Features:</t>
  </si>
  <si>
    <t>Min</t>
  </si>
  <si>
    <t>Max</t>
  </si>
  <si>
    <t>light green</t>
  </si>
  <si>
    <t>white</t>
  </si>
  <si>
    <t>DIMMB Strobe to Clock</t>
  </si>
  <si>
    <t>Signal Name</t>
  </si>
  <si>
    <t>Revision Number</t>
  </si>
  <si>
    <t>Notes:</t>
  </si>
  <si>
    <t>Instructions:</t>
  </si>
  <si>
    <t xml:space="preserve">The user enters clock target lengths and the motherboard routed trace lengths for each channel / signal groups. </t>
  </si>
  <si>
    <t>Target Length as per Clock</t>
  </si>
  <si>
    <t>CLOCK</t>
  </si>
  <si>
    <t>CONTROL</t>
  </si>
  <si>
    <t>DATA STROBE</t>
  </si>
  <si>
    <t>DATA</t>
  </si>
  <si>
    <t>L4</t>
  </si>
  <si>
    <t>L5</t>
  </si>
  <si>
    <t>L6</t>
  </si>
  <si>
    <t xml:space="preserve">CLOCK SIGNAL ROUTING TOPOLOGY  </t>
  </si>
  <si>
    <t>Total MB Length     (L1+L2+L3+L4+L5)          [mils]</t>
  </si>
  <si>
    <t>Stripline Length L2           [mils]</t>
  </si>
  <si>
    <t>Stripline Length L3          [mils]</t>
  </si>
  <si>
    <t>Stripline Break-in Length L4          [mils]</t>
  </si>
  <si>
    <t>Stripline Break-in Length L5          [mils]</t>
  </si>
  <si>
    <t>Microstrip Length L6
[mils]</t>
  </si>
  <si>
    <t>L1</t>
  </si>
  <si>
    <t>L2</t>
  </si>
  <si>
    <t>COMMAND/ ADDRESS</t>
  </si>
  <si>
    <t>Length Matching Rule</t>
  </si>
  <si>
    <t>Absolute Length Range</t>
  </si>
  <si>
    <t>L4 +L5</t>
  </si>
  <si>
    <t>N/A</t>
  </si>
  <si>
    <t>SDRAM1</t>
  </si>
  <si>
    <t>SDRAM2</t>
  </si>
  <si>
    <t>SDRAM3</t>
  </si>
  <si>
    <t>SDRAM4</t>
  </si>
  <si>
    <t>SDRAM5</t>
  </si>
  <si>
    <t>SDRAM6</t>
  </si>
  <si>
    <t>SDRAM7</t>
  </si>
  <si>
    <t>SDRAM8</t>
  </si>
  <si>
    <t>L2 Length Test
(100 &lt;=L3&lt;= 700) [mils]</t>
  </si>
  <si>
    <t>L3 Length Test
(1200 &lt;=L3&lt;= 1400) [mils]</t>
  </si>
  <si>
    <t>L4 Length Test
(250&lt;=L4&lt;= 400) [mils]</t>
  </si>
  <si>
    <t>L5 Length Test
(200&lt;=L5&lt;= 350) [mils]</t>
  </si>
  <si>
    <t>L6 Length Test
(30&lt;=L6&lt;=50) 
[mils]</t>
  </si>
  <si>
    <t>L4+L5 Length Test
(550&lt;=L4+L5&lt;=650) 
[mils]</t>
  </si>
  <si>
    <t>Total MB Length    (L1+L2+L3+L4+L5) Test
 (2000&lt;=total&lt;=2600)
[mils]</t>
  </si>
  <si>
    <t>M_CKE[0]</t>
  </si>
  <si>
    <t>M_CKE[1]</t>
  </si>
  <si>
    <t>M_CS[0]</t>
  </si>
  <si>
    <t>M_CS[1]</t>
  </si>
  <si>
    <t>M_ODT[0]</t>
  </si>
  <si>
    <t>M_ODT[1]</t>
  </si>
  <si>
    <t xml:space="preserve">CONTROL SIGNAL ROUTING TOPOLOGY  </t>
  </si>
  <si>
    <t>L2 Length Test
(100 &lt;=L3&lt;= 2000) [mils]</t>
  </si>
  <si>
    <t>L3 Length Test
(50 &lt;=L3&lt;= 1500) [mils]</t>
  </si>
  <si>
    <t>L4 Length Test
(50&lt;=L4&lt;= 600) [mils]</t>
  </si>
  <si>
    <t>L5 Length Test
(50&lt;=L5&lt;= 250) [mils]</t>
  </si>
  <si>
    <t>L6 Length Test
(10&lt;=L6&lt;=100) 
[mils]</t>
  </si>
  <si>
    <t>Stripline Length L4          [mils]</t>
  </si>
  <si>
    <t>Microstrip 
Length L6
[mils]</t>
  </si>
  <si>
    <t>Microstrip 
Break-in Length L5          [mils]</t>
  </si>
  <si>
    <t>L4+L5 Length Test
(L4+L5&lt;=630) 
[mils]</t>
  </si>
  <si>
    <t>M_CKP</t>
  </si>
  <si>
    <t>STROBE 0</t>
  </si>
  <si>
    <t>M_DQ[0]</t>
  </si>
  <si>
    <t>M_DQ[1]</t>
  </si>
  <si>
    <t>M_DQ[2]</t>
  </si>
  <si>
    <t>M_DQ[3]</t>
  </si>
  <si>
    <t>M_DQ[4]</t>
  </si>
  <si>
    <t>M_DQ[5]</t>
  </si>
  <si>
    <t>M_DQ[6]</t>
  </si>
  <si>
    <t>M_DQ[7]</t>
  </si>
  <si>
    <t>M_DQ[7:0]</t>
  </si>
  <si>
    <t>M_DQS[0]</t>
  </si>
  <si>
    <t>M_DM[0]</t>
  </si>
  <si>
    <t>Microstrip Breakout 
Length L1 [mils]</t>
  </si>
  <si>
    <t>Microstrip 
Length L2 [mils]</t>
  </si>
  <si>
    <t>Microstrip 
Break-in Length L4          [mils]</t>
  </si>
  <si>
    <t>Stripline 
Length L3 [mils]</t>
  </si>
  <si>
    <t>L2 Length Test
(50 &lt;=L3&lt;= 2500) [mils]</t>
  </si>
  <si>
    <t>L3 Length Test
(400 &lt;=L3&lt;= 650) [mils]</t>
  </si>
  <si>
    <t>L4 Length Test
(100&lt;=L4&lt;= 250) [mils]</t>
  </si>
  <si>
    <t>Total MB Length    (L1+L2+L3+L4) Test
 (2250&lt;=total&lt;=2850)
[mils]</t>
  </si>
  <si>
    <t>STROBE 1</t>
  </si>
  <si>
    <t>M_DM[1]</t>
  </si>
  <si>
    <t>M_DQ[15:8]</t>
  </si>
  <si>
    <t>M_DQ[8]</t>
  </si>
  <si>
    <t>M_DQ[9]</t>
  </si>
  <si>
    <t>M_DQ[10]</t>
  </si>
  <si>
    <t>M_DQ[11]</t>
  </si>
  <si>
    <t>M_DQ[12]</t>
  </si>
  <si>
    <t>M_DQ[13]</t>
  </si>
  <si>
    <t>M_DQ[14]</t>
  </si>
  <si>
    <t>M_DQ[15]</t>
  </si>
  <si>
    <t>STROBE 2</t>
  </si>
  <si>
    <t>STROBE 3</t>
  </si>
  <si>
    <t>M_DQ[23:16]</t>
  </si>
  <si>
    <t>M_DQ[31:24]</t>
  </si>
  <si>
    <t>M_DQ[16]</t>
  </si>
  <si>
    <t>M_DQ[17]</t>
  </si>
  <si>
    <t>M_DQ[18]</t>
  </si>
  <si>
    <t>M_DQ[19]</t>
  </si>
  <si>
    <t>M_DQ[20]</t>
  </si>
  <si>
    <t>M_DQ[21]</t>
  </si>
  <si>
    <t>M_DQ[22]</t>
  </si>
  <si>
    <t>M_DQ[23]</t>
  </si>
  <si>
    <t>M_DM[2]</t>
  </si>
  <si>
    <t>M_DQ[24]</t>
  </si>
  <si>
    <t>M_DQ[25]</t>
  </si>
  <si>
    <t>M_DQ[26]</t>
  </si>
  <si>
    <t>M_DQ[27]</t>
  </si>
  <si>
    <t>M_DQ[28]</t>
  </si>
  <si>
    <t>M_DQ[29]</t>
  </si>
  <si>
    <t>M_DQ[30]</t>
  </si>
  <si>
    <t>M_DQ[31]</t>
  </si>
  <si>
    <t>M_DM[3]</t>
  </si>
  <si>
    <t>L3 Length Test
(350 &lt;=L3&lt;= 420) [mils]</t>
  </si>
  <si>
    <t>L4 Length Test
(100&lt;=L4&lt;= 160) [mils]</t>
  </si>
  <si>
    <t>M_DQS[1]</t>
  </si>
  <si>
    <t>M_DQS[2]</t>
  </si>
  <si>
    <t>M_DQS[3]</t>
  </si>
  <si>
    <t>Revision History</t>
  </si>
  <si>
    <t>Description</t>
  </si>
  <si>
    <t>L3</t>
  </si>
  <si>
    <t>DQ/DQS (L1+L2+L3+L4)</t>
  </si>
  <si>
    <t>CLK (L1+L2+L3+L4+L5)</t>
  </si>
  <si>
    <t>CTRL-to-CLK</t>
  </si>
  <si>
    <t>CMD-to-CLK</t>
  </si>
  <si>
    <t>DQS-to-CLK</t>
  </si>
  <si>
    <t>DQ/DQM-to-DQs</t>
  </si>
  <si>
    <t>CLK -500</t>
  </si>
  <si>
    <t>CLK+150</t>
  </si>
  <si>
    <t>CLK -501</t>
  </si>
  <si>
    <t>CLK +150</t>
  </si>
  <si>
    <t>DQS-100</t>
  </si>
  <si>
    <t>CLK+500</t>
  </si>
  <si>
    <t>DQS+100</t>
  </si>
  <si>
    <t>M_MA[0]</t>
  </si>
  <si>
    <t>M_MA[1]</t>
  </si>
  <si>
    <t>M_MA[2]</t>
  </si>
  <si>
    <t>M_MA[3]</t>
  </si>
  <si>
    <t>M_MA[4]</t>
  </si>
  <si>
    <t>M_MA[5]</t>
  </si>
  <si>
    <t>M_MA[6]</t>
  </si>
  <si>
    <t>M_MA[7]</t>
  </si>
  <si>
    <t>M_MA[8]</t>
  </si>
  <si>
    <t>M_MA[9]</t>
  </si>
  <si>
    <t>M_MA[10]</t>
  </si>
  <si>
    <t>M_MA[11]</t>
  </si>
  <si>
    <t>M_MA[12]</t>
  </si>
  <si>
    <t>M_MA[13]</t>
  </si>
  <si>
    <t>M_MA[14]</t>
  </si>
  <si>
    <t>M_BS[0]</t>
  </si>
  <si>
    <t>M_BS[1]</t>
  </si>
  <si>
    <t>M_BS[2]</t>
  </si>
  <si>
    <t>M_MA[14:0]</t>
  </si>
  <si>
    <t>M_BS[2:0]</t>
  </si>
  <si>
    <t>M_RASB</t>
  </si>
  <si>
    <t>M_CASB</t>
  </si>
  <si>
    <t>M_WEB</t>
  </si>
  <si>
    <t>Misc Command</t>
  </si>
  <si>
    <t>Total MB Length     (L1+L2+L3+L4)          [mils]</t>
  </si>
  <si>
    <t>L2 Length Test
(100 &lt;=L3&lt;= 2750) [mils]</t>
  </si>
  <si>
    <t>L4 Length Test
(50&lt;=L4&lt;= 650) [mils]</t>
  </si>
  <si>
    <t>L5 Length Test
(50&lt;=L5&lt;= 200) [mils]</t>
  </si>
  <si>
    <t>CTRL-to-CLK
Length Matching
(CLK-500&lt;=total&lt;=CLK+150)
[mils]</t>
  </si>
  <si>
    <t>CLK-to-CLK 
Length Matching 
(ABS(CKP-CKB)&lt;=5)
[mils]</t>
  </si>
  <si>
    <t>CMD-to-CLK
Length Matching
(CLK-500&lt;=total&lt;=CLK+500)
[mils]</t>
  </si>
  <si>
    <t>DQ/DQM-to-DQS
Length Matching
(DQS-100&lt;=total&lt;=DQS+100)
[mils]</t>
  </si>
  <si>
    <t>Max ∆L4 (all  L4 segments)
MAX(L4)-MIN(L4)&lt;=10
[mils]</t>
  </si>
  <si>
    <t>Max ∆L3 (all L3 segments)
MAX(L3)-MIN(L3)&lt;=10
[mils]</t>
  </si>
  <si>
    <t>Max ∆L5 (all L5 segments)
MAX(L5)-MIN(L5)&lt;=10
[mils]</t>
  </si>
  <si>
    <t>Max ∆L6 (all L6 segments)
MAX(L6)-MIN(L6)&lt;=10
[mils]</t>
  </si>
  <si>
    <t>Max ∆L3 (all L3 segments)
MAX(L3)-MIN(L3)&lt;=100
[mils]</t>
  </si>
  <si>
    <t>Max ∆L4 (all L4 segments)
MAX(L4)-MIN(L4)&lt;=200
[mils]</t>
  </si>
  <si>
    <t>Max ∆L5 (all L5 segments)
MAX(L5)-MIN(L5)&lt;=100
[mils]</t>
  </si>
  <si>
    <t>Max ∆L4 (all  L4 segments)
MAX(L4)-MIN(L4)&lt;=200
[mils]</t>
  </si>
  <si>
    <t>Number of Via
[Max suggested = 3]</t>
  </si>
  <si>
    <r>
      <t xml:space="preserve">The cell fill color convention is as follows (applicable to all sheets in </t>
    </r>
    <r>
      <rPr>
        <b/>
        <sz val="10"/>
        <color indexed="17"/>
        <rFont val="Verdana"/>
        <family val="2"/>
      </rPr>
      <t>green color</t>
    </r>
    <r>
      <rPr>
        <b/>
        <sz val="10"/>
        <rFont val="Verdana"/>
        <family val="2"/>
      </rPr>
      <t>)</t>
    </r>
  </si>
  <si>
    <t>= user input [trace length in mil or no. of via(s)]</t>
  </si>
  <si>
    <r>
      <t>Warning</t>
    </r>
    <r>
      <rPr>
        <sz val="10"/>
        <color indexed="10"/>
        <rFont val="Verdana"/>
        <family val="2"/>
      </rPr>
      <t xml:space="preserve">: </t>
    </r>
    <r>
      <rPr>
        <sz val="10"/>
        <rFont val="Verdana"/>
        <family val="2"/>
      </rPr>
      <t xml:space="preserve">Please avoid using </t>
    </r>
    <r>
      <rPr>
        <sz val="10"/>
        <color indexed="10"/>
        <rFont val="Verdana"/>
        <family val="2"/>
      </rPr>
      <t>"Cut and Paste"</t>
    </r>
    <r>
      <rPr>
        <sz val="10"/>
        <rFont val="Verdana"/>
        <family val="2"/>
      </rPr>
      <t xml:space="preserve"> while inputting values, it would cause cell referencing error like this </t>
    </r>
    <r>
      <rPr>
        <b/>
        <sz val="10"/>
        <rFont val="Verdana"/>
        <family val="2"/>
      </rPr>
      <t xml:space="preserve">#REF!. </t>
    </r>
    <r>
      <rPr>
        <sz val="10"/>
        <rFont val="Verdana"/>
        <family val="2"/>
      </rPr>
      <t>Undo the action if #REF! error occurs.</t>
    </r>
  </si>
  <si>
    <t>= value/results will be auto populated according to user input in white cells.</t>
  </si>
  <si>
    <t>CMD/ ADD (L1+L2+L3+L4+L5)</t>
  </si>
  <si>
    <t>Total MB Length    (L1+L2+L3+L4+L5) Test
 (2000&lt;=total&lt;=3000)
[mils]</t>
  </si>
  <si>
    <t>CTRL (L1+L2+L3+L4+L5)</t>
  </si>
  <si>
    <t>Total MB Length    (L1+L2+L3+L4+L5) Test
 (2000&lt;=total&lt;=2750)
[mils]</t>
  </si>
  <si>
    <t xml:space="preserve">Rev1.1 </t>
  </si>
  <si>
    <t>1. The “total MB length” in "Control" and "Command-Add" worksheets was (L1+L2+L3+L4), is now (L1+L2+L3+L4+L5) to be consistent with PDG.
2. Change all L1 min spec to be 0 mil.</t>
  </si>
  <si>
    <t>L1 Length Test       
(0&lt;= L1&lt;= 100)
[mils]</t>
  </si>
  <si>
    <t>L1 Length Test       (0&lt;=L1&lt;= 250) 
[mils]</t>
  </si>
  <si>
    <t>L1 Length Test       (0&lt;=L1&lt;= 150) 
[mils]</t>
  </si>
  <si>
    <t>Stripline Breakout Length L1
[mils]</t>
  </si>
  <si>
    <t>No Via compensation added. "Number of Via(s)" is for reference only.</t>
  </si>
  <si>
    <t>All units are in MIL</t>
  </si>
  <si>
    <t>M_CKN</t>
  </si>
  <si>
    <t>Number of Via
[Max suggested = 5]</t>
  </si>
  <si>
    <t xml:space="preserve">Rev1.0 </t>
  </si>
  <si>
    <t>Details</t>
  </si>
  <si>
    <t>n/a</t>
  </si>
  <si>
    <t>DQS-to-CLK
Length Matching
(CLK+150&lt;=total&lt;=CLK+500)
[mils]</t>
  </si>
  <si>
    <t xml:space="preserve">   Updated TLC with latest spec from Tunnel Creek PDG.
</t>
  </si>
  <si>
    <t xml:space="preserve">   Initial release</t>
  </si>
  <si>
    <t>Updated DQS-to-CLK length matching formula</t>
  </si>
  <si>
    <t>Rev1.5</t>
  </si>
  <si>
    <t>Intel® Atom™  Processor E6xx Series – DDR2 Memory Interface – Trace Length Calculator</t>
  </si>
  <si>
    <t>Revision 2.0</t>
  </si>
  <si>
    <t>This document should not be used as a substitute for the Intel® Atom™ Processor E6xx Series Platform Design guide</t>
  </si>
  <si>
    <t>Rev2.0</t>
  </si>
  <si>
    <t>First SKU launch</t>
  </si>
  <si>
    <t xml:space="preserve">The TLC spreadsheet provides a template customers can use to do DDR trace length calculation/matching for dual-rank memory-down (667/800 MTs) implementations. </t>
  </si>
  <si>
    <t>The routing guideline given here is based on board routing only (from package pad to destination), package length compensation is already included in the simulation and thus is not needed in TLC.</t>
  </si>
  <si>
    <t>Please refer to the Intel(R) Atom(TM) Processor E6xx Series Platform Design Guide , for more recommendations regarding memory interface implementations.</t>
  </si>
  <si>
    <t xml:space="preserve">The spreadsheet calculates total pad to pin routed lengths, validates with Platform Design Guide DDR2-length matching recommendations and reports "Pass/Fail". </t>
  </si>
  <si>
    <t>Routing topology for each signal group is also added. This is only for reference and derived from the Platform Design Guide</t>
  </si>
  <si>
    <t xml:space="preserve">COMMAND AND ADDRESS SIGNAL ROUTING TOPOLOGY  </t>
  </si>
  <si>
    <t xml:space="preserve">DATA STROBE SIGNAL ROUTING TOPOLOGY  </t>
  </si>
  <si>
    <t xml:space="preserve">DATA SIGNAL ROUTING TOPOLOGY  </t>
  </si>
  <si>
    <t>INFORMATION IN THIS DOCUMENT IS PROVIDED IN CONNECTION WITH INTEL® PRODUCTS. NO LICENSE, EXPRESS OR IMPLIED, BY ESTOPPEL OR OTHERWISE, TO ANY INTELLECTUAL PROPERTY RIGHTS IS GRANTED BY THIS DOCUMENT. EXCEPT AS PROVIDED IN INTEL’S TERMS AND CONDITIONS OF SALE FOR SUCH PRODUCTS, INTEL ASSUMES NO LIABILITY WHATSOEVER, AND INTEL DISCLAIMS ANY EXPRESS OR IMPLIED WARRANTY, RELATING TO SALE AND/OR USE OF INTEL PRODUCTS INCLUDING LIABILITY OR WARRANTIES RELATING TO FITNESS FOR A PARTICULAR PURPOSE, MERCHANTABILITY, OR INFRINGEMENT OF ANY PATENT, COPYRIGHT OR OTHER INTELLECTUAL PROPERTY RIGHT.
UNLESS OTHERWISE AGREED IN WRITING BY INTEL, THE INTEL PRODUCTS ARE NOT DESIGNED NOR INTENDED FOR ANY APPLICATION IN WHICH THE FAILURE OF THE INTEL PRODUCT COULD CREATE A SITUATION WHERE PERSONAL INJURY OR DEATH MAY OCCUR.
Intel may make changes to specifications and product descriptions at any time, without notice. Designers must not rely on the absence or characteristics of any features or instructions marked “reserved” or “undefined.” Intel reserves these for future definition and shall have no responsibility whatsoever for conflicts or incompatibilities arising from future changes to them. The information here is subject to change without notice. Do not finalize a design with this information.
The products described in this document may contain design defects or errors known as errata which may cause the product to deviate from published specifications. Current characterized errata are available on request.
Contact your local Intel sales office or your distributor to obtain the latest specifications and before placing your product order.
Copies of documents which have an order number and are referenced in this document, or other Intel literature, may be obtained by calling 1-800-548-4725, or by visiting http://www.intel.com.
This document contains information on products in the design phase of development.
Intel processor numbers are not a measure of performance. Processor numbers differentiate features within each processor family, not across different processor families. See http://www.intel.com/products/processor_number for details.
Code Names are for use by Intel to identify products, platforms, programs, services, etc. (“products”) in development by Intel that have not been made commercially available to the public, i.e., launched or shipped. They are never to be used as “commercial” names for products or intended to function as trademarks.
Intel and Intel logo are trademarks of Intel Corporation in the U.S. and other countries.
*Other names and brands may be claimed as the property of others.
Copyright © 2010, Intel Corporation. All rights reserved.</t>
  </si>
  <si>
    <t>This spreadsheet is designed to facilitate trace length matching on the DDR2 interface on Intel(R) Atom(TM) Processor E6xx Series based designs</t>
  </si>
</sst>
</file>

<file path=xl/styles.xml><?xml version="1.0" encoding="utf-8"?>
<styleSheet xmlns="http://schemas.openxmlformats.org/spreadsheetml/2006/main">
  <numFmts count="2">
    <numFmt numFmtId="164" formatCode="0.000"/>
    <numFmt numFmtId="165" formatCode="d\-mmm\-yyyy"/>
  </numFmts>
  <fonts count="32">
    <font>
      <sz val="10"/>
      <name val="Arial"/>
      <family val="2"/>
    </font>
    <font>
      <sz val="10"/>
      <name val="Arial"/>
      <family val="2"/>
    </font>
    <font>
      <sz val="8"/>
      <name val="Arial"/>
      <family val="2"/>
    </font>
    <font>
      <sz val="10"/>
      <name val="Arial"/>
      <family val="2"/>
    </font>
    <font>
      <b/>
      <sz val="16"/>
      <name val="Verdana"/>
      <family val="2"/>
    </font>
    <font>
      <b/>
      <sz val="16"/>
      <color indexed="10"/>
      <name val="Verdana"/>
      <family val="2"/>
    </font>
    <font>
      <b/>
      <sz val="9"/>
      <name val="Verdana"/>
      <family val="2"/>
    </font>
    <font>
      <b/>
      <sz val="10"/>
      <color indexed="10"/>
      <name val="Verdana"/>
      <family val="2"/>
    </font>
    <font>
      <sz val="10"/>
      <name val="Verdana"/>
      <family val="2"/>
    </font>
    <font>
      <sz val="8"/>
      <color indexed="81"/>
      <name val="Tahoma"/>
    </font>
    <font>
      <b/>
      <sz val="8"/>
      <color indexed="81"/>
      <name val="Tahoma"/>
    </font>
    <font>
      <b/>
      <sz val="11"/>
      <name val="Verdana"/>
      <family val="2"/>
    </font>
    <font>
      <b/>
      <sz val="16"/>
      <color indexed="9"/>
      <name val="Verdana"/>
      <family val="2"/>
    </font>
    <font>
      <b/>
      <sz val="20"/>
      <color indexed="9"/>
      <name val="Verdana"/>
      <family val="2"/>
    </font>
    <font>
      <sz val="16"/>
      <name val="Verdana"/>
      <family val="2"/>
    </font>
    <font>
      <b/>
      <sz val="10"/>
      <name val="Verdana"/>
      <family val="2"/>
    </font>
    <font>
      <sz val="9"/>
      <name val="Verdana"/>
      <family val="2"/>
    </font>
    <font>
      <b/>
      <sz val="18"/>
      <color indexed="9"/>
      <name val="Verdana"/>
      <family val="2"/>
    </font>
    <font>
      <b/>
      <sz val="9"/>
      <color indexed="9"/>
      <name val="Verdana"/>
      <family val="2"/>
    </font>
    <font>
      <b/>
      <sz val="10"/>
      <color indexed="9"/>
      <name val="Verdana"/>
      <family val="2"/>
    </font>
    <font>
      <b/>
      <i/>
      <sz val="9"/>
      <color indexed="9"/>
      <name val="Verdana"/>
      <family val="2"/>
    </font>
    <font>
      <b/>
      <sz val="9"/>
      <color indexed="10"/>
      <name val="Verdana"/>
      <family val="2"/>
    </font>
    <font>
      <sz val="10"/>
      <color indexed="8"/>
      <name val="Verdana"/>
      <family val="2"/>
    </font>
    <font>
      <sz val="8"/>
      <name val="Verdana"/>
      <family val="2"/>
    </font>
    <font>
      <b/>
      <sz val="12"/>
      <color indexed="53"/>
      <name val="Verdana"/>
      <family val="2"/>
    </font>
    <font>
      <sz val="9"/>
      <color indexed="8"/>
      <name val="Verdana"/>
      <family val="2"/>
    </font>
    <font>
      <b/>
      <sz val="9"/>
      <color indexed="8"/>
      <name val="Verdana"/>
      <family val="2"/>
    </font>
    <font>
      <sz val="9"/>
      <color indexed="14"/>
      <name val="Verdana"/>
      <family val="2"/>
    </font>
    <font>
      <sz val="10"/>
      <color indexed="10"/>
      <name val="Verdana"/>
      <family val="2"/>
    </font>
    <font>
      <b/>
      <sz val="10"/>
      <color indexed="17"/>
      <name val="Verdana"/>
      <family val="2"/>
    </font>
    <font>
      <b/>
      <i/>
      <sz val="10"/>
      <color indexed="9"/>
      <name val="Verdana"/>
      <family val="2"/>
    </font>
    <font>
      <b/>
      <sz val="8"/>
      <name val="Verdana"/>
      <family val="2"/>
    </font>
  </fonts>
  <fills count="14">
    <fill>
      <patternFill patternType="none"/>
    </fill>
    <fill>
      <patternFill patternType="gray125"/>
    </fill>
    <fill>
      <patternFill patternType="solid">
        <fgColor indexed="12"/>
        <bgColor indexed="64"/>
      </patternFill>
    </fill>
    <fill>
      <patternFill patternType="solid">
        <fgColor indexed="40"/>
        <bgColor indexed="64"/>
      </patternFill>
    </fill>
    <fill>
      <patternFill patternType="solid">
        <fgColor indexed="62"/>
        <bgColor indexed="64"/>
      </patternFill>
    </fill>
    <fill>
      <patternFill patternType="solid">
        <fgColor indexed="42"/>
        <bgColor indexed="64"/>
      </patternFill>
    </fill>
    <fill>
      <patternFill patternType="solid">
        <fgColor indexed="48"/>
        <bgColor indexed="64"/>
      </patternFill>
    </fill>
    <fill>
      <patternFill patternType="solid">
        <fgColor indexed="47"/>
        <bgColor indexed="64"/>
      </patternFill>
    </fill>
    <fill>
      <patternFill patternType="solid">
        <fgColor indexed="61"/>
        <bgColor indexed="64"/>
      </patternFill>
    </fill>
    <fill>
      <patternFill patternType="solid">
        <fgColor indexed="22"/>
        <bgColor indexed="64"/>
      </patternFill>
    </fill>
    <fill>
      <patternFill patternType="solid">
        <fgColor indexed="43"/>
        <bgColor indexed="64"/>
      </patternFill>
    </fill>
    <fill>
      <patternFill patternType="solid">
        <fgColor indexed="10"/>
        <bgColor indexed="64"/>
      </patternFill>
    </fill>
    <fill>
      <patternFill patternType="solid">
        <fgColor indexed="8"/>
        <bgColor indexed="64"/>
      </patternFill>
    </fill>
    <fill>
      <patternFill patternType="solid">
        <fgColor indexed="55"/>
        <bgColor indexed="64"/>
      </patternFill>
    </fill>
  </fills>
  <borders count="39">
    <border>
      <left/>
      <right/>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3" fillId="0" borderId="0"/>
    <xf numFmtId="0" fontId="3" fillId="0" borderId="0"/>
    <xf numFmtId="0" fontId="1" fillId="0" borderId="0"/>
    <xf numFmtId="0" fontId="3" fillId="0" borderId="0"/>
  </cellStyleXfs>
  <cellXfs count="232">
    <xf numFmtId="0" fontId="0" fillId="0" borderId="0" xfId="0"/>
    <xf numFmtId="0" fontId="5" fillId="2" borderId="1" xfId="4" applyFont="1" applyFill="1" applyBorder="1" applyAlignment="1">
      <alignment horizontal="center"/>
    </xf>
    <xf numFmtId="0" fontId="11" fillId="3" borderId="1" xfId="4" applyFont="1" applyFill="1" applyBorder="1" applyAlignment="1">
      <alignment horizontal="center"/>
    </xf>
    <xf numFmtId="14" fontId="11" fillId="3" borderId="1" xfId="4" applyNumberFormat="1" applyFont="1" applyFill="1" applyBorder="1" applyAlignment="1">
      <alignment horizontal="center"/>
    </xf>
    <xf numFmtId="0" fontId="12" fillId="2" borderId="1" xfId="4" applyFont="1" applyFill="1" applyBorder="1" applyAlignment="1">
      <alignment horizontal="center"/>
    </xf>
    <xf numFmtId="0" fontId="4" fillId="0" borderId="0" xfId="4" applyFont="1" applyBorder="1" applyAlignment="1">
      <alignment horizontal="center"/>
    </xf>
    <xf numFmtId="0" fontId="8" fillId="0" borderId="0" xfId="4" applyFont="1" applyAlignment="1">
      <alignment horizontal="center"/>
    </xf>
    <xf numFmtId="0" fontId="8" fillId="0" borderId="0" xfId="4" applyFont="1"/>
    <xf numFmtId="0" fontId="14" fillId="0" borderId="0" xfId="4" applyFont="1" applyAlignment="1"/>
    <xf numFmtId="0" fontId="14" fillId="0" borderId="0" xfId="4" applyFont="1" applyAlignment="1">
      <alignment horizontal="center"/>
    </xf>
    <xf numFmtId="14" fontId="15" fillId="3" borderId="1" xfId="4" applyNumberFormat="1" applyFont="1" applyFill="1" applyBorder="1" applyAlignment="1">
      <alignment horizontal="center" wrapText="1"/>
    </xf>
    <xf numFmtId="0" fontId="16" fillId="0" borderId="0" xfId="4" applyFont="1" applyAlignment="1">
      <alignment horizontal="left" vertical="top"/>
    </xf>
    <xf numFmtId="0" fontId="8" fillId="0" borderId="1" xfId="0" applyFont="1" applyBorder="1" applyAlignment="1">
      <alignment wrapText="1"/>
    </xf>
    <xf numFmtId="0" fontId="6" fillId="0" borderId="0" xfId="4" applyFont="1" applyBorder="1" applyAlignment="1">
      <alignment horizontal="left" vertical="top"/>
    </xf>
    <xf numFmtId="0" fontId="8" fillId="0" borderId="0" xfId="4" applyFont="1" applyBorder="1"/>
    <xf numFmtId="0" fontId="8" fillId="0" borderId="0" xfId="0" applyFont="1" applyAlignment="1"/>
    <xf numFmtId="0" fontId="8" fillId="0" borderId="0" xfId="4" applyFont="1" applyAlignment="1">
      <alignment horizontal="left" vertical="top"/>
    </xf>
    <xf numFmtId="0" fontId="15" fillId="0" borderId="0" xfId="4" applyFont="1" applyAlignment="1">
      <alignment horizontal="left" vertical="top"/>
    </xf>
    <xf numFmtId="0" fontId="8" fillId="0" borderId="0" xfId="4" applyFont="1" applyAlignment="1"/>
    <xf numFmtId="0" fontId="15" fillId="0" borderId="0" xfId="4" applyFont="1" applyBorder="1" applyAlignment="1"/>
    <xf numFmtId="0" fontId="8" fillId="0" borderId="0" xfId="4" applyFont="1" applyBorder="1" applyAlignment="1"/>
    <xf numFmtId="0" fontId="15" fillId="0" borderId="0" xfId="4" applyFont="1" applyFill="1" applyBorder="1" applyAlignment="1">
      <alignment horizontal="left"/>
    </xf>
    <xf numFmtId="0" fontId="17" fillId="2" borderId="1" xfId="4" applyFont="1" applyFill="1" applyBorder="1" applyAlignment="1">
      <alignment horizontal="center"/>
    </xf>
    <xf numFmtId="0" fontId="18" fillId="0" borderId="0" xfId="1" applyFont="1" applyFill="1" applyBorder="1" applyAlignment="1">
      <alignment horizontal="center" vertical="top" wrapText="1"/>
    </xf>
    <xf numFmtId="0" fontId="16" fillId="0" borderId="0" xfId="1" applyFont="1" applyFill="1" applyAlignment="1">
      <alignment horizontal="center" vertical="top"/>
    </xf>
    <xf numFmtId="0" fontId="16" fillId="0" borderId="0" xfId="1" applyFont="1" applyAlignment="1">
      <alignment horizontal="center" vertical="top" wrapText="1"/>
    </xf>
    <xf numFmtId="0" fontId="16" fillId="0" borderId="0" xfId="1" applyFont="1" applyAlignment="1">
      <alignment vertical="top" wrapText="1"/>
    </xf>
    <xf numFmtId="0" fontId="16" fillId="0" borderId="0" xfId="1" applyFont="1" applyAlignment="1">
      <alignment vertical="top"/>
    </xf>
    <xf numFmtId="0" fontId="20" fillId="0" borderId="0" xfId="1" applyFont="1" applyFill="1" applyBorder="1" applyAlignment="1">
      <alignment horizontal="center" vertical="top"/>
    </xf>
    <xf numFmtId="0" fontId="18" fillId="4" borderId="2" xfId="1" applyFont="1" applyFill="1" applyBorder="1" applyAlignment="1">
      <alignment horizontal="center" vertical="top" wrapText="1"/>
    </xf>
    <xf numFmtId="0" fontId="18" fillId="4" borderId="3" xfId="1" applyFont="1" applyFill="1" applyBorder="1" applyAlignment="1">
      <alignment horizontal="center" vertical="top" wrapText="1"/>
    </xf>
    <xf numFmtId="165" fontId="16" fillId="0" borderId="0" xfId="1" applyNumberFormat="1" applyFont="1" applyAlignment="1">
      <alignment horizontal="center" vertical="top" wrapText="1"/>
    </xf>
    <xf numFmtId="0" fontId="7" fillId="0" borderId="2" xfId="0" applyFont="1" applyFill="1" applyBorder="1" applyAlignment="1">
      <alignment horizontal="left" indent="1"/>
    </xf>
    <xf numFmtId="0" fontId="8" fillId="0" borderId="0" xfId="0" applyFont="1"/>
    <xf numFmtId="0" fontId="8" fillId="0" borderId="6" xfId="0" applyFont="1" applyBorder="1" applyAlignment="1"/>
    <xf numFmtId="0" fontId="8" fillId="0" borderId="7" xfId="0" applyFont="1" applyBorder="1" applyAlignment="1"/>
    <xf numFmtId="0" fontId="8" fillId="0" borderId="8" xfId="0" applyFont="1" applyBorder="1" applyAlignment="1"/>
    <xf numFmtId="49" fontId="19" fillId="2" borderId="7" xfId="0" applyNumberFormat="1" applyFont="1" applyFill="1" applyBorder="1" applyAlignment="1">
      <alignment horizontal="left" indent="1"/>
    </xf>
    <xf numFmtId="0" fontId="8" fillId="2" borderId="8" xfId="0" applyFont="1" applyFill="1" applyBorder="1" applyAlignment="1"/>
    <xf numFmtId="0" fontId="22" fillId="0" borderId="8" xfId="0" applyFont="1" applyBorder="1" applyAlignment="1"/>
    <xf numFmtId="0" fontId="19" fillId="2" borderId="7" xfId="0" applyFont="1" applyFill="1" applyBorder="1" applyAlignment="1">
      <alignment horizontal="left" indent="1"/>
    </xf>
    <xf numFmtId="0" fontId="15" fillId="0" borderId="7" xfId="0" applyFont="1" applyFill="1" applyBorder="1" applyAlignment="1">
      <alignment horizontal="left" indent="1"/>
    </xf>
    <xf numFmtId="0" fontId="15" fillId="0" borderId="9" xfId="0" applyFont="1" applyFill="1" applyBorder="1" applyAlignment="1">
      <alignment horizontal="left" indent="1"/>
    </xf>
    <xf numFmtId="0" fontId="15" fillId="5" borderId="9" xfId="0" applyFont="1" applyFill="1" applyBorder="1" applyAlignment="1">
      <alignment horizontal="left" indent="1"/>
    </xf>
    <xf numFmtId="0" fontId="8" fillId="0" borderId="10" xfId="0" applyFont="1" applyBorder="1" applyAlignment="1"/>
    <xf numFmtId="1" fontId="16" fillId="6" borderId="11" xfId="0" applyNumberFormat="1" applyFont="1" applyFill="1" applyBorder="1" applyProtection="1">
      <protection locked="0" hidden="1"/>
    </xf>
    <xf numFmtId="2" fontId="16" fillId="6" borderId="12" xfId="0" applyNumberFormat="1" applyFont="1" applyFill="1" applyBorder="1" applyProtection="1"/>
    <xf numFmtId="2" fontId="16" fillId="6" borderId="12" xfId="0" applyNumberFormat="1" applyFont="1" applyFill="1" applyBorder="1" applyProtection="1">
      <protection hidden="1"/>
    </xf>
    <xf numFmtId="2" fontId="16" fillId="7" borderId="12" xfId="0" applyNumberFormat="1" applyFont="1" applyFill="1" applyBorder="1" applyProtection="1"/>
    <xf numFmtId="2" fontId="16" fillId="7" borderId="12" xfId="0" applyNumberFormat="1" applyFont="1" applyFill="1" applyBorder="1" applyProtection="1">
      <protection hidden="1"/>
    </xf>
    <xf numFmtId="1" fontId="16" fillId="7" borderId="11" xfId="0" applyNumberFormat="1" applyFont="1" applyFill="1" applyBorder="1" applyProtection="1">
      <protection locked="0" hidden="1"/>
    </xf>
    <xf numFmtId="2" fontId="16" fillId="8" borderId="13" xfId="0" applyNumberFormat="1" applyFont="1" applyFill="1" applyBorder="1" applyProtection="1"/>
    <xf numFmtId="2" fontId="16" fillId="8" borderId="13" xfId="0" applyNumberFormat="1" applyFont="1" applyFill="1" applyBorder="1" applyProtection="1">
      <protection hidden="1"/>
    </xf>
    <xf numFmtId="0" fontId="16" fillId="9" borderId="0" xfId="0" applyFont="1" applyFill="1"/>
    <xf numFmtId="1" fontId="16" fillId="9" borderId="0" xfId="0" applyNumberFormat="1" applyFont="1" applyFill="1" applyAlignment="1">
      <alignment horizontal="center"/>
    </xf>
    <xf numFmtId="0" fontId="16" fillId="0" borderId="0" xfId="0" applyFont="1"/>
    <xf numFmtId="0" fontId="18" fillId="6" borderId="12" xfId="0" applyFont="1" applyFill="1" applyBorder="1" applyAlignment="1" applyProtection="1">
      <alignment horizontal="center"/>
      <protection hidden="1"/>
    </xf>
    <xf numFmtId="1" fontId="18" fillId="6" borderId="12" xfId="0" applyNumberFormat="1" applyFont="1" applyFill="1" applyBorder="1" applyAlignment="1" applyProtection="1">
      <alignment horizontal="center"/>
      <protection hidden="1"/>
    </xf>
    <xf numFmtId="0" fontId="16" fillId="9" borderId="0" xfId="0" applyFont="1" applyFill="1" applyProtection="1">
      <protection hidden="1"/>
    </xf>
    <xf numFmtId="0" fontId="6" fillId="10" borderId="12" xfId="0" applyFont="1" applyFill="1" applyBorder="1" applyAlignment="1" applyProtection="1">
      <alignment horizontal="left"/>
      <protection hidden="1"/>
    </xf>
    <xf numFmtId="1" fontId="25" fillId="10" borderId="12" xfId="0" applyNumberFormat="1" applyFont="1" applyFill="1" applyBorder="1" applyAlignment="1" applyProtection="1">
      <alignment horizontal="center"/>
      <protection hidden="1"/>
    </xf>
    <xf numFmtId="0" fontId="6" fillId="9" borderId="0" xfId="0" applyFont="1" applyFill="1" applyAlignment="1" applyProtection="1">
      <alignment horizontal="center"/>
      <protection hidden="1"/>
    </xf>
    <xf numFmtId="1" fontId="16" fillId="9" borderId="0" xfId="0" applyNumberFormat="1" applyFont="1" applyFill="1" applyAlignment="1" applyProtection="1">
      <alignment horizontal="center"/>
      <protection hidden="1"/>
    </xf>
    <xf numFmtId="2" fontId="26" fillId="10" borderId="12" xfId="2" applyNumberFormat="1" applyFont="1" applyFill="1" applyBorder="1" applyAlignment="1" applyProtection="1">
      <alignment horizontal="left" vertical="center" wrapText="1"/>
      <protection hidden="1"/>
    </xf>
    <xf numFmtId="1" fontId="25" fillId="10" borderId="12" xfId="2" applyNumberFormat="1" applyFont="1" applyFill="1" applyBorder="1" applyAlignment="1" applyProtection="1">
      <alignment horizontal="center" vertical="center" wrapText="1"/>
      <protection hidden="1"/>
    </xf>
    <xf numFmtId="1" fontId="16" fillId="10" borderId="12" xfId="2" applyNumberFormat="1" applyFont="1" applyFill="1" applyBorder="1" applyAlignment="1" applyProtection="1">
      <alignment horizontal="center"/>
      <protection hidden="1"/>
    </xf>
    <xf numFmtId="0" fontId="27" fillId="9" borderId="0" xfId="0" applyFont="1" applyFill="1"/>
    <xf numFmtId="2" fontId="25" fillId="9" borderId="0" xfId="2" applyNumberFormat="1" applyFont="1" applyFill="1" applyBorder="1" applyAlignment="1" applyProtection="1">
      <alignment horizontal="left" vertical="center" wrapText="1"/>
      <protection hidden="1"/>
    </xf>
    <xf numFmtId="1" fontId="25" fillId="9" borderId="0" xfId="2" applyNumberFormat="1" applyFont="1" applyFill="1" applyBorder="1" applyAlignment="1" applyProtection="1">
      <alignment horizontal="center" vertical="center" wrapText="1"/>
      <protection hidden="1"/>
    </xf>
    <xf numFmtId="1" fontId="16" fillId="9" borderId="0" xfId="2" applyNumberFormat="1" applyFont="1" applyFill="1" applyBorder="1" applyAlignment="1" applyProtection="1">
      <alignment horizontal="center"/>
      <protection hidden="1"/>
    </xf>
    <xf numFmtId="0" fontId="16" fillId="9" borderId="0" xfId="0" applyFont="1" applyFill="1" applyBorder="1" applyProtection="1">
      <protection hidden="1"/>
    </xf>
    <xf numFmtId="1" fontId="18" fillId="11" borderId="12" xfId="0" applyNumberFormat="1" applyFont="1" applyFill="1" applyBorder="1" applyAlignment="1" applyProtection="1">
      <alignment horizontal="center"/>
      <protection hidden="1"/>
    </xf>
    <xf numFmtId="2" fontId="26" fillId="5" borderId="12" xfId="2" applyNumberFormat="1" applyFont="1" applyFill="1" applyBorder="1" applyAlignment="1" applyProtection="1">
      <alignment horizontal="left" vertical="center" wrapText="1"/>
      <protection hidden="1"/>
    </xf>
    <xf numFmtId="2" fontId="25" fillId="10" borderId="12" xfId="2" applyNumberFormat="1" applyFont="1" applyFill="1" applyBorder="1" applyAlignment="1" applyProtection="1">
      <alignment horizontal="center" vertical="center" wrapText="1"/>
      <protection hidden="1"/>
    </xf>
    <xf numFmtId="2" fontId="25" fillId="5" borderId="12" xfId="2" applyNumberFormat="1" applyFont="1" applyFill="1" applyBorder="1" applyAlignment="1" applyProtection="1">
      <alignment horizontal="center" vertical="center" wrapText="1"/>
      <protection hidden="1"/>
    </xf>
    <xf numFmtId="2" fontId="25" fillId="12" borderId="12" xfId="2" applyNumberFormat="1" applyFont="1" applyFill="1" applyBorder="1" applyAlignment="1" applyProtection="1">
      <alignment horizontal="center" vertical="center" wrapText="1"/>
      <protection hidden="1"/>
    </xf>
    <xf numFmtId="1" fontId="16" fillId="0" borderId="0" xfId="0" applyNumberFormat="1" applyFont="1" applyAlignment="1">
      <alignment horizontal="center"/>
    </xf>
    <xf numFmtId="0" fontId="7" fillId="9" borderId="2" xfId="0" applyFont="1" applyFill="1" applyBorder="1" applyAlignment="1" applyProtection="1">
      <alignment horizontal="left" indent="1"/>
      <protection locked="0"/>
    </xf>
    <xf numFmtId="0" fontId="22" fillId="0" borderId="7" xfId="0" applyFont="1" applyBorder="1" applyAlignment="1">
      <alignment horizontal="left" indent="1"/>
    </xf>
    <xf numFmtId="0" fontId="22" fillId="0" borderId="7" xfId="0" applyFont="1" applyBorder="1" applyAlignment="1">
      <alignment horizontal="left"/>
    </xf>
    <xf numFmtId="0" fontId="22" fillId="0" borderId="8" xfId="0" applyFont="1" applyBorder="1" applyAlignment="1">
      <alignment horizontal="left"/>
    </xf>
    <xf numFmtId="0" fontId="8" fillId="0" borderId="8" xfId="0" quotePrefix="1" applyFont="1" applyFill="1" applyBorder="1" applyAlignment="1"/>
    <xf numFmtId="0" fontId="8" fillId="0" borderId="8" xfId="0" quotePrefix="1" applyFont="1" applyBorder="1" applyAlignment="1"/>
    <xf numFmtId="0" fontId="4" fillId="2" borderId="3" xfId="4" applyFont="1" applyFill="1" applyBorder="1" applyAlignment="1">
      <alignment horizontal="center"/>
    </xf>
    <xf numFmtId="0" fontId="8" fillId="0" borderId="4" xfId="0" applyFont="1" applyFill="1" applyBorder="1" applyAlignment="1">
      <alignment horizontal="left" indent="1"/>
    </xf>
    <xf numFmtId="0" fontId="8" fillId="0" borderId="7" xfId="0" applyFont="1" applyFill="1" applyBorder="1" applyAlignment="1">
      <alignment horizontal="left" indent="1"/>
    </xf>
    <xf numFmtId="0" fontId="7" fillId="0" borderId="2" xfId="0" applyFont="1" applyFill="1" applyBorder="1" applyAlignment="1" applyProtection="1">
      <alignment horizontal="left" indent="1"/>
    </xf>
    <xf numFmtId="2" fontId="8" fillId="0" borderId="0" xfId="0" applyNumberFormat="1" applyFont="1" applyBorder="1" applyAlignment="1" applyProtection="1">
      <alignment vertical="center"/>
    </xf>
    <xf numFmtId="2" fontId="23" fillId="0" borderId="0" xfId="3" applyNumberFormat="1" applyFont="1" applyBorder="1" applyProtection="1"/>
    <xf numFmtId="1" fontId="23" fillId="0" borderId="0" xfId="3" applyNumberFormat="1" applyFont="1" applyBorder="1" applyProtection="1"/>
    <xf numFmtId="2" fontId="8" fillId="0" borderId="0" xfId="3" applyNumberFormat="1" applyFont="1" applyBorder="1" applyProtection="1"/>
    <xf numFmtId="2" fontId="6" fillId="3" borderId="14" xfId="0" applyNumberFormat="1" applyFont="1" applyFill="1" applyBorder="1" applyAlignment="1" applyProtection="1">
      <alignment horizontal="center" vertical="center" wrapText="1"/>
    </xf>
    <xf numFmtId="2" fontId="6" fillId="3" borderId="13" xfId="0" applyNumberFormat="1" applyFont="1" applyFill="1" applyBorder="1" applyAlignment="1" applyProtection="1">
      <alignment horizontal="center" vertical="center" wrapText="1"/>
    </xf>
    <xf numFmtId="2" fontId="6" fillId="3" borderId="13" xfId="0" applyNumberFormat="1" applyFont="1" applyFill="1" applyBorder="1" applyAlignment="1" applyProtection="1">
      <alignment horizontal="center" vertical="center" wrapText="1"/>
      <protection hidden="1"/>
    </xf>
    <xf numFmtId="1" fontId="6" fillId="3" borderId="15" xfId="0" applyNumberFormat="1" applyFont="1" applyFill="1" applyBorder="1" applyAlignment="1" applyProtection="1">
      <alignment horizontal="center" vertical="center" wrapText="1"/>
      <protection hidden="1"/>
    </xf>
    <xf numFmtId="2" fontId="16" fillId="0" borderId="0" xfId="0" applyNumberFormat="1" applyFont="1" applyBorder="1" applyProtection="1"/>
    <xf numFmtId="2" fontId="18" fillId="6" borderId="9" xfId="0" applyNumberFormat="1" applyFont="1" applyFill="1" applyBorder="1" applyAlignment="1" applyProtection="1">
      <alignment horizontal="left" vertical="center"/>
    </xf>
    <xf numFmtId="2" fontId="16" fillId="10" borderId="9" xfId="0" applyNumberFormat="1" applyFont="1" applyFill="1" applyBorder="1" applyProtection="1">
      <protection hidden="1"/>
    </xf>
    <xf numFmtId="2" fontId="8" fillId="0" borderId="0" xfId="0" applyNumberFormat="1" applyFont="1" applyFill="1" applyBorder="1" applyProtection="1">
      <protection hidden="1"/>
    </xf>
    <xf numFmtId="2" fontId="8" fillId="0" borderId="0" xfId="0" applyNumberFormat="1" applyFont="1" applyFill="1" applyBorder="1" applyProtection="1"/>
    <xf numFmtId="2" fontId="8" fillId="0" borderId="0" xfId="0" applyNumberFormat="1" applyFont="1" applyBorder="1" applyProtection="1"/>
    <xf numFmtId="2" fontId="8" fillId="0" borderId="0" xfId="0" applyNumberFormat="1" applyFont="1" applyFill="1" applyBorder="1" applyAlignment="1" applyProtection="1">
      <alignment horizontal="center"/>
      <protection hidden="1"/>
    </xf>
    <xf numFmtId="1" fontId="8" fillId="0" borderId="0" xfId="0" applyNumberFormat="1" applyFont="1" applyFill="1" applyBorder="1" applyProtection="1"/>
    <xf numFmtId="2" fontId="23" fillId="0" borderId="0" xfId="0" applyNumberFormat="1" applyFont="1" applyFill="1" applyBorder="1" applyProtection="1"/>
    <xf numFmtId="1" fontId="8" fillId="0" borderId="0" xfId="0" applyNumberFormat="1" applyFont="1" applyBorder="1" applyProtection="1"/>
    <xf numFmtId="2" fontId="23" fillId="0" borderId="0" xfId="0" applyNumberFormat="1" applyFont="1" applyFill="1" applyBorder="1" applyAlignment="1" applyProtection="1">
      <alignment horizontal="center"/>
    </xf>
    <xf numFmtId="2" fontId="8" fillId="0" borderId="0" xfId="0" applyNumberFormat="1" applyFont="1" applyFill="1" applyBorder="1" applyAlignment="1" applyProtection="1">
      <alignment horizontal="center"/>
    </xf>
    <xf numFmtId="2" fontId="8" fillId="0" borderId="0" xfId="0" applyNumberFormat="1" applyFont="1" applyBorder="1" applyAlignment="1" applyProtection="1"/>
    <xf numFmtId="2" fontId="24" fillId="0" borderId="0" xfId="0" applyNumberFormat="1" applyFont="1" applyFill="1" applyBorder="1" applyProtection="1"/>
    <xf numFmtId="2" fontId="23" fillId="0" borderId="0" xfId="0" applyNumberFormat="1" applyFont="1" applyBorder="1" applyProtection="1"/>
    <xf numFmtId="2" fontId="16" fillId="6" borderId="12" xfId="0" applyNumberFormat="1" applyFont="1" applyFill="1" applyBorder="1" applyAlignment="1" applyProtection="1">
      <alignment horizontal="right"/>
    </xf>
    <xf numFmtId="1" fontId="16" fillId="6" borderId="11" xfId="0" applyNumberFormat="1" applyFont="1" applyFill="1" applyBorder="1" applyProtection="1">
      <protection hidden="1"/>
    </xf>
    <xf numFmtId="1" fontId="16" fillId="0" borderId="0" xfId="0" applyNumberFormat="1" applyFont="1" applyBorder="1" applyProtection="1"/>
    <xf numFmtId="1" fontId="16" fillId="0" borderId="11" xfId="0" applyNumberFormat="1" applyFont="1" applyBorder="1" applyAlignment="1" applyProtection="1">
      <alignment horizontal="center"/>
      <protection locked="0"/>
    </xf>
    <xf numFmtId="1" fontId="16" fillId="6" borderId="11" xfId="0" applyNumberFormat="1" applyFont="1" applyFill="1" applyBorder="1" applyAlignment="1" applyProtection="1">
      <alignment horizontal="center"/>
      <protection hidden="1"/>
    </xf>
    <xf numFmtId="2" fontId="13" fillId="0" borderId="16" xfId="0" applyNumberFormat="1" applyFont="1" applyFill="1" applyBorder="1" applyAlignment="1" applyProtection="1">
      <alignment vertical="center"/>
      <protection hidden="1"/>
    </xf>
    <xf numFmtId="2" fontId="8" fillId="0" borderId="16" xfId="0" applyNumberFormat="1" applyFont="1" applyFill="1" applyBorder="1" applyAlignment="1" applyProtection="1">
      <protection hidden="1"/>
    </xf>
    <xf numFmtId="2" fontId="18" fillId="6" borderId="9" xfId="0" applyNumberFormat="1" applyFont="1" applyFill="1" applyBorder="1" applyAlignment="1" applyProtection="1">
      <alignment horizontal="left" vertical="center"/>
      <protection hidden="1"/>
    </xf>
    <xf numFmtId="2" fontId="6" fillId="7" borderId="9" xfId="0" applyNumberFormat="1" applyFont="1" applyFill="1" applyBorder="1" applyAlignment="1" applyProtection="1">
      <alignment horizontal="left" vertical="center"/>
      <protection hidden="1"/>
    </xf>
    <xf numFmtId="2" fontId="16" fillId="7" borderId="12" xfId="0" applyNumberFormat="1" applyFont="1" applyFill="1" applyBorder="1" applyAlignment="1" applyProtection="1">
      <alignment horizontal="right"/>
    </xf>
    <xf numFmtId="1" fontId="16" fillId="7" borderId="11" xfId="0" applyNumberFormat="1" applyFont="1" applyFill="1" applyBorder="1" applyProtection="1">
      <protection hidden="1"/>
    </xf>
    <xf numFmtId="2" fontId="16" fillId="10" borderId="12" xfId="0" applyNumberFormat="1" applyFont="1" applyFill="1" applyBorder="1" applyProtection="1">
      <protection hidden="1"/>
    </xf>
    <xf numFmtId="2" fontId="16" fillId="6" borderId="12" xfId="0" applyNumberFormat="1" applyFont="1" applyFill="1" applyBorder="1" applyAlignment="1" applyProtection="1">
      <alignment horizontal="right"/>
      <protection hidden="1"/>
    </xf>
    <xf numFmtId="2" fontId="16" fillId="7" borderId="12" xfId="0" applyNumberFormat="1" applyFont="1" applyFill="1" applyBorder="1" applyAlignment="1" applyProtection="1">
      <alignment horizontal="right"/>
      <protection hidden="1"/>
    </xf>
    <xf numFmtId="2" fontId="6" fillId="3" borderId="17" xfId="0" applyNumberFormat="1" applyFont="1" applyFill="1" applyBorder="1" applyAlignment="1" applyProtection="1">
      <alignment horizontal="center" vertical="center" wrapText="1"/>
    </xf>
    <xf numFmtId="2" fontId="6" fillId="3" borderId="18" xfId="0" applyNumberFormat="1" applyFont="1" applyFill="1" applyBorder="1" applyAlignment="1" applyProtection="1">
      <alignment horizontal="center" vertical="center" wrapText="1"/>
    </xf>
    <xf numFmtId="2" fontId="6" fillId="3" borderId="18" xfId="0" applyNumberFormat="1" applyFont="1" applyFill="1" applyBorder="1" applyAlignment="1" applyProtection="1">
      <alignment horizontal="center" vertical="center" wrapText="1"/>
      <protection hidden="1"/>
    </xf>
    <xf numFmtId="1" fontId="6" fillId="3" borderId="19" xfId="0" applyNumberFormat="1" applyFont="1" applyFill="1" applyBorder="1" applyAlignment="1" applyProtection="1">
      <alignment horizontal="center" vertical="center" wrapText="1"/>
      <protection hidden="1"/>
    </xf>
    <xf numFmtId="2" fontId="18" fillId="8" borderId="14" xfId="0" applyNumberFormat="1" applyFont="1" applyFill="1" applyBorder="1" applyAlignment="1" applyProtection="1">
      <alignment horizontal="left" vertical="center"/>
      <protection hidden="1"/>
    </xf>
    <xf numFmtId="2" fontId="16" fillId="8" borderId="13" xfId="0" applyNumberFormat="1" applyFont="1" applyFill="1" applyBorder="1" applyAlignment="1" applyProtection="1">
      <alignment horizontal="right"/>
    </xf>
    <xf numFmtId="1" fontId="16" fillId="8" borderId="15" xfId="0" applyNumberFormat="1" applyFont="1" applyFill="1" applyBorder="1" applyProtection="1">
      <protection hidden="1"/>
    </xf>
    <xf numFmtId="2" fontId="16" fillId="0" borderId="0" xfId="0" applyNumberFormat="1" applyFont="1" applyFill="1" applyBorder="1" applyProtection="1"/>
    <xf numFmtId="2" fontId="16" fillId="10" borderId="20" xfId="0" applyNumberFormat="1" applyFont="1" applyFill="1" applyBorder="1" applyProtection="1">
      <protection hidden="1"/>
    </xf>
    <xf numFmtId="2" fontId="18" fillId="8" borderId="21" xfId="0" applyNumberFormat="1" applyFont="1" applyFill="1" applyBorder="1" applyAlignment="1" applyProtection="1">
      <alignment horizontal="left" vertical="center"/>
      <protection hidden="1"/>
    </xf>
    <xf numFmtId="1" fontId="16" fillId="8" borderId="22" xfId="0" applyNumberFormat="1" applyFont="1" applyFill="1" applyBorder="1" applyProtection="1">
      <protection hidden="1"/>
    </xf>
    <xf numFmtId="2" fontId="16" fillId="10" borderId="23" xfId="0" applyNumberFormat="1" applyFont="1" applyFill="1" applyBorder="1" applyProtection="1">
      <protection hidden="1"/>
    </xf>
    <xf numFmtId="1" fontId="16" fillId="0" borderId="24" xfId="0" applyNumberFormat="1" applyFont="1" applyBorder="1" applyAlignment="1" applyProtection="1">
      <alignment horizontal="center"/>
      <protection locked="0"/>
    </xf>
    <xf numFmtId="0" fontId="7" fillId="0" borderId="7" xfId="0" applyFont="1" applyBorder="1" applyAlignment="1">
      <alignment horizontal="left" indent="1"/>
    </xf>
    <xf numFmtId="0" fontId="7" fillId="0" borderId="2" xfId="0" applyFont="1" applyFill="1" applyBorder="1" applyAlignment="1" applyProtection="1">
      <alignment horizontal="left" indent="1"/>
      <protection hidden="1"/>
    </xf>
    <xf numFmtId="2" fontId="8" fillId="0" borderId="0" xfId="0" applyNumberFormat="1" applyFont="1" applyBorder="1" applyAlignment="1" applyProtection="1">
      <alignment vertical="center"/>
      <protection hidden="1"/>
    </xf>
    <xf numFmtId="2" fontId="23" fillId="0" borderId="0" xfId="3" applyNumberFormat="1" applyFont="1" applyBorder="1" applyProtection="1">
      <protection hidden="1"/>
    </xf>
    <xf numFmtId="1" fontId="23" fillId="0" borderId="0" xfId="3" applyNumberFormat="1" applyFont="1" applyBorder="1" applyProtection="1">
      <protection hidden="1"/>
    </xf>
    <xf numFmtId="164" fontId="16" fillId="5" borderId="12" xfId="0" applyNumberFormat="1" applyFont="1" applyFill="1" applyBorder="1" applyProtection="1">
      <protection hidden="1"/>
    </xf>
    <xf numFmtId="164" fontId="16" fillId="6" borderId="12" xfId="0" applyNumberFormat="1" applyFont="1" applyFill="1" applyBorder="1" applyAlignment="1" applyProtection="1">
      <alignment horizontal="right"/>
      <protection hidden="1"/>
    </xf>
    <xf numFmtId="164" fontId="16" fillId="6" borderId="12" xfId="0" applyNumberFormat="1" applyFont="1" applyFill="1" applyBorder="1" applyProtection="1">
      <protection hidden="1"/>
    </xf>
    <xf numFmtId="2" fontId="8" fillId="0" borderId="0" xfId="3" applyNumberFormat="1" applyFont="1" applyBorder="1" applyProtection="1">
      <protection hidden="1"/>
    </xf>
    <xf numFmtId="2" fontId="6" fillId="3" borderId="14" xfId="0" applyNumberFormat="1" applyFont="1" applyFill="1" applyBorder="1" applyAlignment="1" applyProtection="1">
      <alignment horizontal="center" vertical="center" wrapText="1"/>
      <protection hidden="1"/>
    </xf>
    <xf numFmtId="2" fontId="16" fillId="0" borderId="0" xfId="0" applyNumberFormat="1" applyFont="1" applyBorder="1" applyProtection="1">
      <protection hidden="1"/>
    </xf>
    <xf numFmtId="1" fontId="16" fillId="0" borderId="0" xfId="0" applyNumberFormat="1" applyFont="1" applyBorder="1" applyProtection="1">
      <protection hidden="1"/>
    </xf>
    <xf numFmtId="2" fontId="8" fillId="0" borderId="0" xfId="0" applyNumberFormat="1" applyFont="1" applyBorder="1" applyProtection="1">
      <protection hidden="1"/>
    </xf>
    <xf numFmtId="1" fontId="8" fillId="0" borderId="0" xfId="0" applyNumberFormat="1" applyFont="1" applyFill="1" applyBorder="1" applyProtection="1">
      <protection hidden="1"/>
    </xf>
    <xf numFmtId="2" fontId="23" fillId="0" borderId="0" xfId="0" applyNumberFormat="1" applyFont="1" applyFill="1" applyBorder="1" applyProtection="1">
      <protection hidden="1"/>
    </xf>
    <xf numFmtId="1" fontId="8" fillId="0" borderId="0" xfId="0" applyNumberFormat="1" applyFont="1" applyBorder="1" applyProtection="1">
      <protection hidden="1"/>
    </xf>
    <xf numFmtId="2" fontId="23" fillId="0" borderId="0" xfId="0" applyNumberFormat="1" applyFont="1" applyFill="1" applyBorder="1" applyAlignment="1" applyProtection="1">
      <alignment horizontal="center"/>
      <protection hidden="1"/>
    </xf>
    <xf numFmtId="2" fontId="8" fillId="0" borderId="0" xfId="0" applyNumberFormat="1" applyFont="1" applyBorder="1" applyAlignment="1" applyProtection="1">
      <protection hidden="1"/>
    </xf>
    <xf numFmtId="2" fontId="24" fillId="0" borderId="0" xfId="0" applyNumberFormat="1" applyFont="1" applyFill="1" applyBorder="1" applyProtection="1">
      <protection hidden="1"/>
    </xf>
    <xf numFmtId="2" fontId="23" fillId="0" borderId="0" xfId="0" applyNumberFormat="1" applyFont="1" applyBorder="1" applyProtection="1">
      <protection hidden="1"/>
    </xf>
    <xf numFmtId="1" fontId="16" fillId="0" borderId="11" xfId="0" applyNumberFormat="1" applyFont="1" applyBorder="1" applyAlignment="1" applyProtection="1">
      <alignment horizontal="center"/>
      <protection locked="0" hidden="1"/>
    </xf>
    <xf numFmtId="164" fontId="16" fillId="0" borderId="12" xfId="0" applyNumberFormat="1" applyFont="1" applyBorder="1" applyProtection="1">
      <protection locked="0" hidden="1"/>
    </xf>
    <xf numFmtId="164" fontId="16" fillId="6" borderId="12" xfId="0" applyNumberFormat="1" applyFont="1" applyFill="1" applyBorder="1" applyProtection="1"/>
    <xf numFmtId="164" fontId="16" fillId="0" borderId="12" xfId="0" quotePrefix="1" applyNumberFormat="1" applyFont="1" applyBorder="1" applyProtection="1">
      <protection locked="0" hidden="1"/>
    </xf>
    <xf numFmtId="164" fontId="16" fillId="7" borderId="12" xfId="0" applyNumberFormat="1" applyFont="1" applyFill="1" applyBorder="1" applyAlignment="1" applyProtection="1">
      <alignment horizontal="right"/>
      <protection locked="0" hidden="1"/>
    </xf>
    <xf numFmtId="164" fontId="16" fillId="7" borderId="12" xfId="0" applyNumberFormat="1" applyFont="1" applyFill="1" applyBorder="1" applyProtection="1">
      <protection locked="0" hidden="1"/>
    </xf>
    <xf numFmtId="164" fontId="16" fillId="7" borderId="12" xfId="0" applyNumberFormat="1" applyFont="1" applyFill="1" applyBorder="1" applyProtection="1"/>
    <xf numFmtId="164" fontId="16" fillId="7" borderId="12" xfId="0" applyNumberFormat="1" applyFont="1" applyFill="1" applyBorder="1" applyAlignment="1" applyProtection="1">
      <alignment horizontal="right"/>
      <protection hidden="1"/>
    </xf>
    <xf numFmtId="164" fontId="16" fillId="7" borderId="12" xfId="0" applyNumberFormat="1" applyFont="1" applyFill="1" applyBorder="1" applyProtection="1">
      <protection hidden="1"/>
    </xf>
    <xf numFmtId="164" fontId="16" fillId="7" borderId="25" xfId="0" applyNumberFormat="1" applyFont="1" applyFill="1" applyBorder="1" applyProtection="1">
      <protection hidden="1"/>
    </xf>
    <xf numFmtId="164" fontId="16" fillId="6" borderId="12" xfId="0" applyNumberFormat="1" applyFont="1" applyFill="1" applyBorder="1" applyProtection="1">
      <protection locked="0" hidden="1"/>
    </xf>
    <xf numFmtId="164" fontId="16" fillId="5" borderId="12" xfId="0" applyNumberFormat="1" applyFont="1" applyFill="1" applyBorder="1" applyAlignment="1" applyProtection="1">
      <alignment horizontal="center"/>
      <protection hidden="1"/>
    </xf>
    <xf numFmtId="164" fontId="16" fillId="5" borderId="26" xfId="0" applyNumberFormat="1" applyFont="1" applyFill="1" applyBorder="1" applyAlignment="1" applyProtection="1">
      <alignment horizontal="center"/>
      <protection hidden="1"/>
    </xf>
    <xf numFmtId="164" fontId="16" fillId="6" borderId="27" xfId="0" applyNumberFormat="1" applyFont="1" applyFill="1" applyBorder="1" applyProtection="1">
      <protection hidden="1"/>
    </xf>
    <xf numFmtId="164" fontId="16" fillId="13" borderId="28" xfId="0" applyNumberFormat="1" applyFont="1" applyFill="1" applyBorder="1" applyProtection="1">
      <protection hidden="1"/>
    </xf>
    <xf numFmtId="164" fontId="16" fillId="13" borderId="29" xfId="0" applyNumberFormat="1" applyFont="1" applyFill="1" applyBorder="1" applyProtection="1">
      <protection hidden="1"/>
    </xf>
    <xf numFmtId="164" fontId="16" fillId="13" borderId="30" xfId="0" applyNumberFormat="1" applyFont="1" applyFill="1" applyBorder="1" applyProtection="1">
      <protection hidden="1"/>
    </xf>
    <xf numFmtId="164" fontId="16" fillId="6" borderId="25" xfId="0" applyNumberFormat="1" applyFont="1" applyFill="1" applyBorder="1" applyProtection="1">
      <protection hidden="1"/>
    </xf>
    <xf numFmtId="164" fontId="16" fillId="7" borderId="27" xfId="0" applyNumberFormat="1" applyFont="1" applyFill="1" applyBorder="1" applyProtection="1">
      <protection hidden="1"/>
    </xf>
    <xf numFmtId="164" fontId="16" fillId="13" borderId="31" xfId="0" applyNumberFormat="1" applyFont="1" applyFill="1" applyBorder="1" applyProtection="1">
      <protection hidden="1"/>
    </xf>
    <xf numFmtId="164" fontId="16" fillId="13" borderId="0" xfId="0" applyNumberFormat="1" applyFont="1" applyFill="1" applyBorder="1" applyProtection="1">
      <protection hidden="1"/>
    </xf>
    <xf numFmtId="164" fontId="16" fillId="13" borderId="32" xfId="0" applyNumberFormat="1" applyFont="1" applyFill="1" applyBorder="1" applyProtection="1">
      <protection hidden="1"/>
    </xf>
    <xf numFmtId="164" fontId="16" fillId="5" borderId="27" xfId="0" applyNumberFormat="1" applyFont="1" applyFill="1" applyBorder="1" applyAlignment="1" applyProtection="1">
      <alignment horizontal="center"/>
      <protection hidden="1"/>
    </xf>
    <xf numFmtId="164" fontId="16" fillId="13" borderId="31" xfId="0" applyNumberFormat="1" applyFont="1" applyFill="1" applyBorder="1" applyAlignment="1" applyProtection="1">
      <alignment horizontal="center"/>
      <protection hidden="1"/>
    </xf>
    <xf numFmtId="164" fontId="16" fillId="13" borderId="0" xfId="0" applyNumberFormat="1" applyFont="1" applyFill="1" applyBorder="1" applyAlignment="1" applyProtection="1">
      <alignment horizontal="center"/>
      <protection hidden="1"/>
    </xf>
    <xf numFmtId="164" fontId="16" fillId="13" borderId="32" xfId="0" applyNumberFormat="1" applyFont="1" applyFill="1" applyBorder="1" applyAlignment="1" applyProtection="1">
      <alignment horizontal="center"/>
      <protection hidden="1"/>
    </xf>
    <xf numFmtId="164" fontId="16" fillId="5" borderId="25" xfId="0" applyNumberFormat="1" applyFont="1" applyFill="1" applyBorder="1" applyAlignment="1" applyProtection="1">
      <alignment horizontal="center"/>
      <protection hidden="1"/>
    </xf>
    <xf numFmtId="164" fontId="16" fillId="13" borderId="33" xfId="0" applyNumberFormat="1" applyFont="1" applyFill="1" applyBorder="1" applyAlignment="1" applyProtection="1">
      <alignment horizontal="center"/>
      <protection hidden="1"/>
    </xf>
    <xf numFmtId="164" fontId="16" fillId="13" borderId="34" xfId="0" applyNumberFormat="1" applyFont="1" applyFill="1" applyBorder="1" applyAlignment="1" applyProtection="1">
      <alignment horizontal="center"/>
      <protection hidden="1"/>
    </xf>
    <xf numFmtId="164" fontId="16" fillId="13" borderId="35" xfId="0" applyNumberFormat="1" applyFont="1" applyFill="1" applyBorder="1" applyAlignment="1" applyProtection="1">
      <alignment horizontal="center"/>
      <protection hidden="1"/>
    </xf>
    <xf numFmtId="164" fontId="16" fillId="6" borderId="36" xfId="0" applyNumberFormat="1" applyFont="1" applyFill="1" applyBorder="1" applyProtection="1">
      <protection hidden="1"/>
    </xf>
    <xf numFmtId="164" fontId="16" fillId="0" borderId="12" xfId="0" applyNumberFormat="1" applyFont="1" applyBorder="1" applyProtection="1">
      <protection locked="0"/>
    </xf>
    <xf numFmtId="164" fontId="16" fillId="6" borderId="12" xfId="0" applyNumberFormat="1" applyFont="1" applyFill="1" applyBorder="1" applyAlignment="1" applyProtection="1">
      <alignment horizontal="right"/>
    </xf>
    <xf numFmtId="164" fontId="16" fillId="5" borderId="12" xfId="0" applyNumberFormat="1" applyFont="1" applyFill="1" applyBorder="1" applyProtection="1"/>
    <xf numFmtId="164" fontId="16" fillId="7" borderId="12" xfId="0" applyNumberFormat="1" applyFont="1" applyFill="1" applyBorder="1" applyAlignment="1" applyProtection="1">
      <alignment horizontal="right"/>
    </xf>
    <xf numFmtId="164" fontId="16" fillId="5" borderId="37" xfId="0" applyNumberFormat="1" applyFont="1" applyFill="1" applyBorder="1" applyProtection="1"/>
    <xf numFmtId="164" fontId="16" fillId="0" borderId="37" xfId="0" applyNumberFormat="1" applyFont="1" applyBorder="1" applyProtection="1">
      <protection locked="0"/>
    </xf>
    <xf numFmtId="164" fontId="16" fillId="5" borderId="37" xfId="0" applyNumberFormat="1" applyFont="1" applyFill="1" applyBorder="1" applyProtection="1">
      <protection hidden="1"/>
    </xf>
    <xf numFmtId="164" fontId="16" fillId="5" borderId="37" xfId="0" applyNumberFormat="1" applyFont="1" applyFill="1" applyBorder="1" applyAlignment="1" applyProtection="1">
      <alignment horizontal="center"/>
      <protection hidden="1"/>
    </xf>
    <xf numFmtId="164" fontId="16" fillId="8" borderId="36" xfId="0" applyNumberFormat="1" applyFont="1" applyFill="1" applyBorder="1" applyAlignment="1" applyProtection="1">
      <alignment horizontal="right"/>
    </xf>
    <xf numFmtId="164" fontId="16" fillId="8" borderId="36" xfId="0" applyNumberFormat="1" applyFont="1" applyFill="1" applyBorder="1" applyProtection="1"/>
    <xf numFmtId="164" fontId="16" fillId="8" borderId="36" xfId="0" applyNumberFormat="1" applyFont="1" applyFill="1" applyBorder="1" applyProtection="1">
      <protection hidden="1"/>
    </xf>
    <xf numFmtId="164" fontId="16" fillId="0" borderId="26" xfId="0" applyNumberFormat="1" applyFont="1" applyBorder="1" applyProtection="1">
      <protection locked="0"/>
    </xf>
    <xf numFmtId="164" fontId="16" fillId="8" borderId="13" xfId="0" applyNumberFormat="1" applyFont="1" applyFill="1" applyBorder="1" applyAlignment="1" applyProtection="1">
      <alignment horizontal="right"/>
    </xf>
    <xf numFmtId="164" fontId="16" fillId="8" borderId="13" xfId="0" applyNumberFormat="1" applyFont="1" applyFill="1" applyBorder="1" applyProtection="1"/>
    <xf numFmtId="164" fontId="16" fillId="8" borderId="13" xfId="0" applyNumberFormat="1" applyFont="1" applyFill="1" applyBorder="1" applyProtection="1">
      <protection hidden="1"/>
    </xf>
    <xf numFmtId="165" fontId="16" fillId="0" borderId="2" xfId="1" applyNumberFormat="1" applyFont="1" applyBorder="1" applyAlignment="1">
      <alignment horizontal="center" vertical="center" wrapText="1"/>
    </xf>
    <xf numFmtId="0" fontId="16" fillId="0" borderId="6" xfId="1" applyFont="1" applyBorder="1" applyAlignment="1">
      <alignment horizontal="left" vertical="center" wrapText="1"/>
    </xf>
    <xf numFmtId="0" fontId="18" fillId="4" borderId="6" xfId="1" applyFont="1" applyFill="1" applyBorder="1" applyAlignment="1">
      <alignment horizontal="center" vertical="top" wrapText="1"/>
    </xf>
    <xf numFmtId="0" fontId="16" fillId="0" borderId="3" xfId="1" applyFont="1" applyBorder="1" applyAlignment="1">
      <alignment horizontal="left" vertical="center" wrapText="1"/>
    </xf>
    <xf numFmtId="165" fontId="16" fillId="0" borderId="38" xfId="1" applyNumberFormat="1" applyFont="1" applyBorder="1" applyAlignment="1">
      <alignment horizontal="center" vertical="top" wrapText="1"/>
    </xf>
    <xf numFmtId="0" fontId="16" fillId="0" borderId="38" xfId="1" applyFont="1" applyBorder="1" applyAlignment="1">
      <alignment horizontal="left" vertical="top" wrapText="1" indent="1"/>
    </xf>
    <xf numFmtId="0" fontId="16" fillId="0" borderId="38" xfId="1" applyFont="1" applyBorder="1" applyAlignment="1">
      <alignment vertical="top"/>
    </xf>
    <xf numFmtId="0" fontId="16" fillId="0" borderId="3" xfId="1" applyFont="1" applyBorder="1" applyAlignment="1">
      <alignment horizontal="left" vertical="top" wrapText="1" indent="1"/>
    </xf>
    <xf numFmtId="0" fontId="16" fillId="0" borderId="6" xfId="1" applyFont="1" applyBorder="1" applyAlignment="1">
      <alignment horizontal="left" vertical="top" wrapText="1" indent="1"/>
    </xf>
    <xf numFmtId="165" fontId="16" fillId="0" borderId="38" xfId="1" applyNumberFormat="1" applyFont="1" applyBorder="1" applyAlignment="1">
      <alignment horizontal="center" vertical="center" wrapText="1"/>
    </xf>
    <xf numFmtId="0" fontId="16" fillId="0" borderId="38" xfId="1" applyFont="1" applyBorder="1" applyAlignment="1">
      <alignment horizontal="left" vertical="center" wrapText="1"/>
    </xf>
    <xf numFmtId="0" fontId="23" fillId="0" borderId="38" xfId="1" applyFont="1" applyBorder="1" applyAlignment="1">
      <alignment horizontal="left" vertical="center" wrapText="1"/>
    </xf>
    <xf numFmtId="0" fontId="31" fillId="3" borderId="1" xfId="4" applyFont="1" applyFill="1" applyBorder="1" applyAlignment="1">
      <alignment vertical="top" wrapText="1"/>
    </xf>
    <xf numFmtId="0" fontId="6" fillId="3" borderId="1" xfId="4" applyFont="1" applyFill="1" applyBorder="1" applyAlignment="1">
      <alignment vertical="top" wrapText="1"/>
    </xf>
    <xf numFmtId="0" fontId="6" fillId="3" borderId="5" xfId="4" applyFont="1" applyFill="1" applyBorder="1" applyAlignment="1">
      <alignment vertical="top" wrapText="1"/>
    </xf>
    <xf numFmtId="0" fontId="7" fillId="0" borderId="0" xfId="4" applyFont="1" applyFill="1" applyBorder="1" applyAlignment="1">
      <alignment horizontal="center" vertical="top" wrapText="1"/>
    </xf>
    <xf numFmtId="0" fontId="8" fillId="0" borderId="0" xfId="4" applyFont="1" applyFill="1" applyBorder="1" applyAlignment="1">
      <alignment horizontal="center" vertical="top" wrapText="1"/>
    </xf>
    <xf numFmtId="0" fontId="21" fillId="0" borderId="0" xfId="1" applyFont="1" applyAlignment="1">
      <alignment horizontal="center" vertical="top" wrapText="1"/>
    </xf>
    <xf numFmtId="0" fontId="30" fillId="4" borderId="7" xfId="1" applyFont="1" applyFill="1" applyBorder="1" applyAlignment="1">
      <alignment horizontal="center" vertical="top"/>
    </xf>
    <xf numFmtId="0" fontId="30" fillId="4" borderId="0" xfId="1" applyFont="1" applyFill="1" applyBorder="1" applyAlignment="1">
      <alignment horizontal="center" vertical="top"/>
    </xf>
    <xf numFmtId="0" fontId="22" fillId="0" borderId="7" xfId="0" applyFont="1" applyBorder="1" applyAlignment="1">
      <alignment horizontal="left" wrapText="1"/>
    </xf>
    <xf numFmtId="0" fontId="22" fillId="0" borderId="8" xfId="0" applyFont="1" applyBorder="1" applyAlignment="1">
      <alignment horizontal="left" wrapText="1"/>
    </xf>
    <xf numFmtId="0" fontId="22" fillId="0" borderId="7" xfId="0" applyFont="1" applyBorder="1" applyAlignment="1">
      <alignment horizontal="left"/>
    </xf>
    <xf numFmtId="0" fontId="22" fillId="0" borderId="8" xfId="0" applyFont="1" applyBorder="1" applyAlignment="1">
      <alignment horizontal="left"/>
    </xf>
    <xf numFmtId="2" fontId="13" fillId="0" borderId="0" xfId="0" applyNumberFormat="1" applyFont="1" applyFill="1" applyBorder="1" applyAlignment="1" applyProtection="1">
      <alignment horizontal="center" vertical="center"/>
      <protection hidden="1"/>
    </xf>
    <xf numFmtId="2" fontId="8" fillId="0" borderId="0" xfId="0" applyNumberFormat="1" applyFont="1" applyFill="1" applyBorder="1" applyAlignment="1" applyProtection="1">
      <protection hidden="1"/>
    </xf>
    <xf numFmtId="1" fontId="18" fillId="11" borderId="12" xfId="0" applyNumberFormat="1" applyFont="1" applyFill="1" applyBorder="1" applyAlignment="1" applyProtection="1">
      <alignment horizontal="center"/>
      <protection hidden="1"/>
    </xf>
    <xf numFmtId="0" fontId="18" fillId="6" borderId="12" xfId="0" applyFont="1" applyFill="1" applyBorder="1" applyAlignment="1" applyProtection="1">
      <alignment horizontal="center" vertical="center"/>
      <protection hidden="1"/>
    </xf>
    <xf numFmtId="1" fontId="18" fillId="6" borderId="12" xfId="0" applyNumberFormat="1" applyFont="1" applyFill="1" applyBorder="1" applyAlignment="1" applyProtection="1">
      <alignment horizontal="center"/>
      <protection hidden="1"/>
    </xf>
  </cellXfs>
  <cellStyles count="5">
    <cellStyle name="Normal" xfId="0" builtinId="0"/>
    <cellStyle name="Normal_CGA_Dual_DDR2-533-667-800_ACSS_Rev0p7g_08-18-04" xfId="1"/>
    <cellStyle name="Normal_Length Matching" xfId="2"/>
    <cellStyle name="Normal_Ohlone_DDR2_Tuning_BPM_changes_09-12-03" xfId="3"/>
    <cellStyle name="Normal_temo" xfId="4"/>
  </cellStyles>
  <dxfs count="32">
    <dxf>
      <font>
        <condense val="0"/>
        <extend val="0"/>
        <color indexed="9"/>
      </font>
      <fill>
        <patternFill>
          <bgColor indexed="12"/>
        </patternFill>
      </fill>
    </dxf>
    <dxf>
      <font>
        <condense val="0"/>
        <extend val="0"/>
        <color indexed="9"/>
      </font>
      <fill>
        <patternFill>
          <bgColor indexed="10"/>
        </patternFill>
      </fill>
    </dxf>
    <dxf>
      <font>
        <b/>
        <i val="0"/>
        <condense val="0"/>
        <extend val="0"/>
        <color indexed="10"/>
      </font>
    </dxf>
    <dxf>
      <font>
        <b/>
        <i val="0"/>
        <condense val="0"/>
        <extend val="0"/>
        <color indexed="17"/>
      </font>
    </dxf>
    <dxf>
      <font>
        <condense val="0"/>
        <extend val="0"/>
        <color indexed="9"/>
      </font>
      <fill>
        <patternFill>
          <bgColor indexed="12"/>
        </patternFill>
      </fill>
    </dxf>
    <dxf>
      <font>
        <condense val="0"/>
        <extend val="0"/>
        <color indexed="9"/>
      </font>
      <fill>
        <patternFill>
          <bgColor indexed="10"/>
        </patternFill>
      </fill>
    </dxf>
    <dxf>
      <font>
        <b val="0"/>
        <i val="0"/>
        <condense val="0"/>
        <extend val="0"/>
        <color indexed="10"/>
      </font>
    </dxf>
    <dxf>
      <font>
        <b val="0"/>
        <i val="0"/>
        <condense val="0"/>
        <extend val="0"/>
        <color auto="1"/>
      </font>
    </dxf>
    <dxf>
      <font>
        <b/>
        <i val="0"/>
        <condense val="0"/>
        <extend val="0"/>
        <color indexed="10"/>
      </font>
    </dxf>
    <dxf>
      <font>
        <b/>
        <i val="0"/>
        <condense val="0"/>
        <extend val="0"/>
        <color indexed="17"/>
      </font>
    </dxf>
    <dxf>
      <font>
        <condense val="0"/>
        <extend val="0"/>
        <color indexed="9"/>
      </font>
      <fill>
        <patternFill>
          <bgColor indexed="12"/>
        </patternFill>
      </fill>
    </dxf>
    <dxf>
      <font>
        <condense val="0"/>
        <extend val="0"/>
        <color indexed="9"/>
      </font>
      <fill>
        <patternFill>
          <bgColor indexed="10"/>
        </patternFill>
      </fill>
    </dxf>
    <dxf>
      <font>
        <b val="0"/>
        <i val="0"/>
        <condense val="0"/>
        <extend val="0"/>
        <color indexed="10"/>
      </font>
    </dxf>
    <dxf>
      <font>
        <b val="0"/>
        <i val="0"/>
        <condense val="0"/>
        <extend val="0"/>
        <color auto="1"/>
      </font>
    </dxf>
    <dxf>
      <font>
        <b/>
        <i val="0"/>
        <condense val="0"/>
        <extend val="0"/>
        <color indexed="10"/>
      </font>
    </dxf>
    <dxf>
      <font>
        <b/>
        <i val="0"/>
        <condense val="0"/>
        <extend val="0"/>
        <color indexed="17"/>
      </font>
    </dxf>
    <dxf>
      <font>
        <condense val="0"/>
        <extend val="0"/>
        <color indexed="9"/>
      </font>
      <fill>
        <patternFill>
          <bgColor indexed="12"/>
        </patternFill>
      </fill>
    </dxf>
    <dxf>
      <font>
        <condense val="0"/>
        <extend val="0"/>
        <color indexed="9"/>
      </font>
      <fill>
        <patternFill>
          <bgColor indexed="10"/>
        </patternFill>
      </fill>
    </dxf>
    <dxf>
      <font>
        <b val="0"/>
        <i val="0"/>
        <condense val="0"/>
        <extend val="0"/>
        <color indexed="10"/>
      </font>
    </dxf>
    <dxf>
      <font>
        <b val="0"/>
        <i val="0"/>
        <condense val="0"/>
        <extend val="0"/>
        <color auto="1"/>
      </font>
    </dxf>
    <dxf>
      <font>
        <b/>
        <i val="0"/>
        <condense val="0"/>
        <extend val="0"/>
        <color indexed="10"/>
      </font>
    </dxf>
    <dxf>
      <font>
        <b/>
        <i val="0"/>
        <condense val="0"/>
        <extend val="0"/>
        <color indexed="17"/>
      </font>
    </dxf>
    <dxf>
      <font>
        <condense val="0"/>
        <extend val="0"/>
        <color indexed="9"/>
      </font>
      <fill>
        <patternFill>
          <bgColor indexed="12"/>
        </patternFill>
      </fill>
    </dxf>
    <dxf>
      <font>
        <condense val="0"/>
        <extend val="0"/>
        <color indexed="9"/>
      </font>
      <fill>
        <patternFill>
          <bgColor indexed="10"/>
        </patternFill>
      </fill>
    </dxf>
    <dxf>
      <font>
        <b val="0"/>
        <i val="0"/>
        <condense val="0"/>
        <extend val="0"/>
        <color indexed="10"/>
      </font>
    </dxf>
    <dxf>
      <font>
        <b val="0"/>
        <i val="0"/>
        <condense val="0"/>
        <extend val="0"/>
        <color auto="1"/>
      </font>
    </dxf>
    <dxf>
      <font>
        <b/>
        <i val="0"/>
        <condense val="0"/>
        <extend val="0"/>
        <color indexed="10"/>
      </font>
    </dxf>
    <dxf>
      <font>
        <b/>
        <i val="0"/>
        <condense val="0"/>
        <extend val="0"/>
        <color indexed="17"/>
      </font>
    </dxf>
    <dxf>
      <font>
        <condense val="0"/>
        <extend val="0"/>
        <color indexed="9"/>
      </font>
      <fill>
        <patternFill>
          <bgColor indexed="12"/>
        </patternFill>
      </fill>
    </dxf>
    <dxf>
      <font>
        <condense val="0"/>
        <extend val="0"/>
        <color indexed="9"/>
      </font>
      <fill>
        <patternFill>
          <bgColor indexed="10"/>
        </patternFill>
      </fill>
    </dxf>
    <dxf>
      <font>
        <b val="0"/>
        <i val="0"/>
        <condense val="0"/>
        <extend val="0"/>
        <color indexed="10"/>
      </font>
    </dxf>
    <dxf>
      <font>
        <b val="0"/>
        <i val="0"/>
        <condense val="0"/>
        <extend val="0"/>
        <color auto="1"/>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editAs="oneCell">
    <xdr:from>
      <xdr:col>0</xdr:col>
      <xdr:colOff>328903</xdr:colOff>
      <xdr:row>32</xdr:row>
      <xdr:rowOff>81246</xdr:rowOff>
    </xdr:from>
    <xdr:to>
      <xdr:col>7</xdr:col>
      <xdr:colOff>307590</xdr:colOff>
      <xdr:row>74</xdr:row>
      <xdr:rowOff>34182</xdr:rowOff>
    </xdr:to>
    <xdr:pic>
      <xdr:nvPicPr>
        <xdr:cNvPr id="17412" name="Picture 4"/>
        <xdr:cNvPicPr>
          <a:picLocks noChangeAspect="1" noChangeArrowheads="1"/>
        </xdr:cNvPicPr>
      </xdr:nvPicPr>
      <xdr:blipFill>
        <a:blip xmlns:r="http://schemas.openxmlformats.org/officeDocument/2006/relationships" r:embed="rId1" cstate="print"/>
        <a:stretch>
          <a:fillRect/>
        </a:stretch>
      </xdr:blipFill>
      <xdr:spPr bwMode="auto">
        <a:xfrm>
          <a:off x="328903" y="5729011"/>
          <a:ext cx="8773063" cy="673025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65555</xdr:colOff>
      <xdr:row>40</xdr:row>
      <xdr:rowOff>62973</xdr:rowOff>
    </xdr:from>
    <xdr:to>
      <xdr:col>6</xdr:col>
      <xdr:colOff>427505</xdr:colOff>
      <xdr:row>70</xdr:row>
      <xdr:rowOff>9295</xdr:rowOff>
    </xdr:to>
    <xdr:pic>
      <xdr:nvPicPr>
        <xdr:cNvPr id="24578" name="Picture 2"/>
        <xdr:cNvPicPr>
          <a:picLocks noChangeAspect="1" noChangeArrowheads="1"/>
        </xdr:cNvPicPr>
      </xdr:nvPicPr>
      <xdr:blipFill>
        <a:blip xmlns:r="http://schemas.openxmlformats.org/officeDocument/2006/relationships" r:embed="rId1" cstate="print"/>
        <a:stretch>
          <a:fillRect/>
        </a:stretch>
      </xdr:blipFill>
      <xdr:spPr bwMode="auto">
        <a:xfrm>
          <a:off x="65555" y="6858220"/>
          <a:ext cx="7883338" cy="478726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225238</xdr:colOff>
      <xdr:row>208</xdr:row>
      <xdr:rowOff>49312</xdr:rowOff>
    </xdr:from>
    <xdr:to>
      <xdr:col>6</xdr:col>
      <xdr:colOff>968188</xdr:colOff>
      <xdr:row>251</xdr:row>
      <xdr:rowOff>97482</xdr:rowOff>
    </xdr:to>
    <xdr:pic>
      <xdr:nvPicPr>
        <xdr:cNvPr id="25602" name="Picture 2"/>
        <xdr:cNvPicPr>
          <a:picLocks noChangeAspect="1" noChangeArrowheads="1"/>
        </xdr:cNvPicPr>
      </xdr:nvPicPr>
      <xdr:blipFill>
        <a:blip xmlns:r="http://schemas.openxmlformats.org/officeDocument/2006/relationships" r:embed="rId1" cstate="print"/>
        <a:stretch>
          <a:fillRect/>
        </a:stretch>
      </xdr:blipFill>
      <xdr:spPr bwMode="auto">
        <a:xfrm>
          <a:off x="225238" y="30941688"/>
          <a:ext cx="8264338" cy="6986853"/>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bpmoran/FP2_master_ts_9-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FP2_master_ts_9-23"/>
      <sheetName val="#REF"/>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4" enableFormatConditionsCalculation="0">
    <tabColor indexed="15"/>
  </sheetPr>
  <dimension ref="A1:F23"/>
  <sheetViews>
    <sheetView tabSelected="1" topLeftCell="B1" zoomScale="75" workbookViewId="0">
      <selection activeCell="B10" sqref="B10:B14"/>
    </sheetView>
  </sheetViews>
  <sheetFormatPr defaultColWidth="9.109375" defaultRowHeight="12.6"/>
  <cols>
    <col min="1" max="1" width="2.6640625" style="18" customWidth="1"/>
    <col min="2" max="2" width="188.5546875" style="18" customWidth="1"/>
    <col min="3" max="3" width="9.109375" style="18"/>
    <col min="4" max="16384" width="9.109375" style="7"/>
  </cols>
  <sheetData>
    <row r="1" spans="1:6" ht="13.2" thickBot="1">
      <c r="A1" s="6"/>
      <c r="B1" s="6"/>
      <c r="C1" s="6"/>
    </row>
    <row r="2" spans="1:6" ht="19.8">
      <c r="A2" s="8"/>
      <c r="B2" s="83"/>
      <c r="C2" s="8"/>
      <c r="D2" s="5"/>
    </row>
    <row r="3" spans="1:6" ht="22.2">
      <c r="A3" s="8"/>
      <c r="B3" s="22" t="s">
        <v>207</v>
      </c>
      <c r="C3" s="8"/>
      <c r="D3" s="5"/>
    </row>
    <row r="4" spans="1:6" ht="19.8">
      <c r="A4" s="8"/>
      <c r="B4" s="4"/>
      <c r="C4" s="8"/>
      <c r="D4" s="5"/>
    </row>
    <row r="5" spans="1:6" ht="19.8">
      <c r="A5" s="9"/>
      <c r="B5" s="1"/>
      <c r="C5" s="9"/>
    </row>
    <row r="6" spans="1:6" ht="13.8">
      <c r="A6" s="6"/>
      <c r="B6" s="2" t="s">
        <v>208</v>
      </c>
      <c r="C6" s="6"/>
    </row>
    <row r="7" spans="1:6" ht="13.8">
      <c r="A7" s="6"/>
      <c r="B7" s="3">
        <v>40442</v>
      </c>
      <c r="C7" s="6"/>
    </row>
    <row r="8" spans="1:6">
      <c r="A8" s="6"/>
      <c r="B8" s="10"/>
      <c r="C8" s="6"/>
    </row>
    <row r="9" spans="1:6" ht="12.75" customHeight="1">
      <c r="A9" s="11"/>
      <c r="B9" s="12"/>
      <c r="C9" s="11"/>
      <c r="E9" s="13"/>
      <c r="F9" s="14"/>
    </row>
    <row r="10" spans="1:6" ht="227.25" customHeight="1">
      <c r="A10" s="11"/>
      <c r="B10" s="215" t="s">
        <v>220</v>
      </c>
      <c r="C10" s="11"/>
      <c r="E10" s="13"/>
      <c r="F10" s="14"/>
    </row>
    <row r="11" spans="1:6" s="15" customFormat="1">
      <c r="A11" s="11"/>
      <c r="B11" s="216"/>
    </row>
    <row r="12" spans="1:6" s="15" customFormat="1">
      <c r="B12" s="216"/>
    </row>
    <row r="13" spans="1:6" s="15" customFormat="1">
      <c r="B13" s="216"/>
    </row>
    <row r="14" spans="1:6" s="15" customFormat="1" ht="60" customHeight="1" thickBot="1">
      <c r="B14" s="217"/>
    </row>
    <row r="15" spans="1:6" s="15" customFormat="1"/>
    <row r="16" spans="1:6" s="15" customFormat="1">
      <c r="B16" s="218" t="s">
        <v>209</v>
      </c>
    </row>
    <row r="17" spans="1:3" s="15" customFormat="1">
      <c r="B17" s="219"/>
    </row>
    <row r="18" spans="1:3" s="15" customFormat="1">
      <c r="B18" s="219"/>
    </row>
    <row r="19" spans="1:3">
      <c r="A19" s="16"/>
      <c r="B19" s="17"/>
      <c r="C19" s="16"/>
    </row>
    <row r="20" spans="1:3">
      <c r="B20" s="19"/>
    </row>
    <row r="21" spans="1:3">
      <c r="B21" s="19"/>
    </row>
    <row r="22" spans="1:3">
      <c r="B22" s="20"/>
    </row>
    <row r="23" spans="1:3">
      <c r="B23" s="21"/>
    </row>
  </sheetData>
  <sheetProtection password="A57D" sheet="1" objects="1" scenarios="1"/>
  <mergeCells count="2">
    <mergeCell ref="B10:B14"/>
    <mergeCell ref="B16:B18"/>
  </mergeCells>
  <phoneticPr fontId="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1" enableFormatConditionsCalculation="0">
    <tabColor indexed="15"/>
  </sheetPr>
  <dimension ref="B2:E48"/>
  <sheetViews>
    <sheetView zoomScale="80" zoomScaleNormal="80" workbookViewId="0">
      <selection activeCell="E16" sqref="E16"/>
    </sheetView>
  </sheetViews>
  <sheetFormatPr defaultColWidth="9.109375" defaultRowHeight="11.4"/>
  <cols>
    <col min="1" max="1" width="4.5546875" style="27" customWidth="1"/>
    <col min="2" max="2" width="9.88671875" style="24" customWidth="1"/>
    <col min="3" max="3" width="9.33203125" style="25" bestFit="1" customWidth="1"/>
    <col min="4" max="4" width="52.109375" style="26" customWidth="1"/>
    <col min="5" max="5" width="77.33203125" style="27" customWidth="1"/>
    <col min="6" max="16384" width="9.109375" style="27"/>
  </cols>
  <sheetData>
    <row r="2" spans="2:5" ht="17.25" customHeight="1">
      <c r="B2" s="28"/>
      <c r="C2" s="221" t="s">
        <v>124</v>
      </c>
      <c r="D2" s="222"/>
      <c r="E2" s="222"/>
    </row>
    <row r="4" spans="2:5" ht="12" thickBot="1"/>
    <row r="5" spans="2:5" ht="23.4" thickBot="1">
      <c r="B5" s="23"/>
      <c r="C5" s="29" t="s">
        <v>8</v>
      </c>
      <c r="D5" s="30" t="s">
        <v>125</v>
      </c>
      <c r="E5" s="205" t="s">
        <v>200</v>
      </c>
    </row>
    <row r="6" spans="2:5" ht="24" customHeight="1" thickBot="1">
      <c r="C6" s="203" t="s">
        <v>199</v>
      </c>
      <c r="D6" s="206" t="s">
        <v>204</v>
      </c>
      <c r="E6" s="204" t="s">
        <v>201</v>
      </c>
    </row>
    <row r="7" spans="2:5" ht="42" customHeight="1" thickBot="1">
      <c r="C7" s="212" t="s">
        <v>189</v>
      </c>
      <c r="D7" s="213" t="s">
        <v>203</v>
      </c>
      <c r="E7" s="214" t="s">
        <v>190</v>
      </c>
    </row>
    <row r="8" spans="2:5" ht="29.25" customHeight="1" thickBot="1">
      <c r="C8" s="207" t="s">
        <v>206</v>
      </c>
      <c r="D8" s="210" t="s">
        <v>205</v>
      </c>
      <c r="E8" s="211" t="s">
        <v>201</v>
      </c>
    </row>
    <row r="9" spans="2:5" ht="14.25" customHeight="1" thickBot="1">
      <c r="C9" s="207" t="s">
        <v>210</v>
      </c>
      <c r="D9" s="208" t="s">
        <v>211</v>
      </c>
      <c r="E9" s="209"/>
    </row>
    <row r="10" spans="2:5" ht="12.75" customHeight="1">
      <c r="C10" s="220"/>
      <c r="D10" s="220"/>
      <c r="E10" s="220"/>
    </row>
    <row r="11" spans="2:5">
      <c r="C11" s="31"/>
    </row>
    <row r="12" spans="2:5">
      <c r="C12" s="31"/>
    </row>
    <row r="13" spans="2:5">
      <c r="C13" s="31"/>
    </row>
    <row r="14" spans="2:5">
      <c r="C14" s="31"/>
    </row>
    <row r="15" spans="2:5">
      <c r="C15" s="31"/>
    </row>
    <row r="16" spans="2:5">
      <c r="C16" s="31"/>
    </row>
    <row r="17" spans="3:3">
      <c r="C17" s="31"/>
    </row>
    <row r="18" spans="3:3">
      <c r="C18" s="31"/>
    </row>
    <row r="19" spans="3:3">
      <c r="C19" s="31"/>
    </row>
    <row r="20" spans="3:3">
      <c r="C20" s="31"/>
    </row>
    <row r="21" spans="3:3">
      <c r="C21" s="31"/>
    </row>
    <row r="22" spans="3:3">
      <c r="C22" s="31"/>
    </row>
    <row r="23" spans="3:3">
      <c r="C23" s="31"/>
    </row>
    <row r="24" spans="3:3">
      <c r="C24" s="31"/>
    </row>
    <row r="25" spans="3:3">
      <c r="C25" s="31"/>
    </row>
    <row r="26" spans="3:3">
      <c r="C26" s="31"/>
    </row>
    <row r="27" spans="3:3">
      <c r="C27" s="31"/>
    </row>
    <row r="28" spans="3:3">
      <c r="C28" s="31"/>
    </row>
    <row r="29" spans="3:3">
      <c r="C29" s="31"/>
    </row>
    <row r="30" spans="3:3">
      <c r="C30" s="31"/>
    </row>
    <row r="31" spans="3:3">
      <c r="C31" s="31"/>
    </row>
    <row r="32" spans="3:3">
      <c r="C32" s="31"/>
    </row>
    <row r="33" spans="3:3">
      <c r="C33" s="31"/>
    </row>
    <row r="34" spans="3:3">
      <c r="C34" s="31"/>
    </row>
    <row r="35" spans="3:3">
      <c r="C35" s="31"/>
    </row>
    <row r="36" spans="3:3">
      <c r="C36" s="31"/>
    </row>
    <row r="37" spans="3:3">
      <c r="C37" s="31"/>
    </row>
    <row r="38" spans="3:3">
      <c r="C38" s="31"/>
    </row>
    <row r="39" spans="3:3">
      <c r="C39" s="31"/>
    </row>
    <row r="40" spans="3:3">
      <c r="C40" s="31"/>
    </row>
    <row r="41" spans="3:3">
      <c r="C41" s="31"/>
    </row>
    <row r="42" spans="3:3">
      <c r="C42" s="31"/>
    </row>
    <row r="43" spans="3:3">
      <c r="C43" s="31"/>
    </row>
    <row r="44" spans="3:3">
      <c r="C44" s="31"/>
    </row>
    <row r="45" spans="3:3">
      <c r="C45" s="31"/>
    </row>
    <row r="46" spans="3:3">
      <c r="C46" s="31"/>
    </row>
    <row r="47" spans="3:3">
      <c r="C47" s="31"/>
    </row>
    <row r="48" spans="3:3">
      <c r="C48" s="31"/>
    </row>
  </sheetData>
  <sheetProtection sheet="1" objects="1" scenarios="1"/>
  <mergeCells count="2">
    <mergeCell ref="C10:E10"/>
    <mergeCell ref="C2:E2"/>
  </mergeCells>
  <phoneticPr fontId="2"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2" enableFormatConditionsCalculation="0">
    <tabColor indexed="14"/>
  </sheetPr>
  <dimension ref="A1:C26"/>
  <sheetViews>
    <sheetView topLeftCell="B1" zoomScale="80" zoomScaleNormal="80" workbookViewId="0">
      <selection activeCell="C30" sqref="C30"/>
    </sheetView>
  </sheetViews>
  <sheetFormatPr defaultColWidth="9.109375" defaultRowHeight="12.6"/>
  <cols>
    <col min="1" max="1" width="3" style="15" customWidth="1"/>
    <col min="2" max="2" width="16.6640625" style="15" customWidth="1"/>
    <col min="3" max="3" width="152.6640625" style="15" customWidth="1"/>
    <col min="4" max="16384" width="9.109375" style="33"/>
  </cols>
  <sheetData>
    <row r="1" spans="2:3" ht="13.2" thickBot="1"/>
    <row r="2" spans="2:3">
      <c r="B2" s="32"/>
      <c r="C2" s="34"/>
    </row>
    <row r="3" spans="2:3">
      <c r="B3" s="35"/>
      <c r="C3" s="36"/>
    </row>
    <row r="4" spans="2:3">
      <c r="B4" s="37" t="s">
        <v>0</v>
      </c>
      <c r="C4" s="38"/>
    </row>
    <row r="5" spans="2:3">
      <c r="B5" s="223" t="s">
        <v>221</v>
      </c>
      <c r="C5" s="224"/>
    </row>
    <row r="6" spans="2:3">
      <c r="B6" s="223" t="s">
        <v>212</v>
      </c>
      <c r="C6" s="224"/>
    </row>
    <row r="7" spans="2:3" ht="26.25" customHeight="1">
      <c r="B7" s="223" t="s">
        <v>213</v>
      </c>
      <c r="C7" s="224"/>
    </row>
    <row r="8" spans="2:3">
      <c r="B8" s="78"/>
      <c r="C8" s="39"/>
    </row>
    <row r="9" spans="2:3">
      <c r="B9" s="225" t="s">
        <v>214</v>
      </c>
      <c r="C9" s="226"/>
    </row>
    <row r="10" spans="2:3">
      <c r="B10" s="79"/>
      <c r="C10" s="80"/>
    </row>
    <row r="11" spans="2:3">
      <c r="B11" s="37" t="s">
        <v>10</v>
      </c>
      <c r="C11" s="38"/>
    </row>
    <row r="12" spans="2:3">
      <c r="B12" s="223" t="s">
        <v>11</v>
      </c>
      <c r="C12" s="224"/>
    </row>
    <row r="13" spans="2:3" ht="26.25" customHeight="1">
      <c r="B13" s="223" t="s">
        <v>215</v>
      </c>
      <c r="C13" s="224"/>
    </row>
    <row r="14" spans="2:3">
      <c r="B14" s="78"/>
      <c r="C14" s="39"/>
    </row>
    <row r="15" spans="2:3">
      <c r="B15" s="225" t="s">
        <v>216</v>
      </c>
      <c r="C15" s="226"/>
    </row>
    <row r="16" spans="2:3">
      <c r="B16" s="79"/>
      <c r="C16" s="80"/>
    </row>
    <row r="17" spans="2:3">
      <c r="B17" s="137" t="s">
        <v>183</v>
      </c>
      <c r="C17" s="36"/>
    </row>
    <row r="18" spans="2:3">
      <c r="B18" s="137"/>
      <c r="C18" s="36"/>
    </row>
    <row r="19" spans="2:3">
      <c r="B19" s="40" t="s">
        <v>1</v>
      </c>
      <c r="C19" s="38"/>
    </row>
    <row r="20" spans="2:3">
      <c r="B20" s="41" t="s">
        <v>181</v>
      </c>
      <c r="C20" s="36"/>
    </row>
    <row r="21" spans="2:3">
      <c r="B21" s="42" t="s">
        <v>5</v>
      </c>
      <c r="C21" s="81" t="s">
        <v>182</v>
      </c>
    </row>
    <row r="22" spans="2:3">
      <c r="B22" s="43" t="s">
        <v>4</v>
      </c>
      <c r="C22" s="82" t="s">
        <v>184</v>
      </c>
    </row>
    <row r="23" spans="2:3">
      <c r="B23" s="41"/>
      <c r="C23" s="82"/>
    </row>
    <row r="24" spans="2:3">
      <c r="B24" s="40" t="s">
        <v>9</v>
      </c>
      <c r="C24" s="38"/>
    </row>
    <row r="25" spans="2:3">
      <c r="B25" s="85" t="s">
        <v>196</v>
      </c>
      <c r="C25" s="36"/>
    </row>
    <row r="26" spans="2:3" ht="13.2" thickBot="1">
      <c r="B26" s="84" t="s">
        <v>195</v>
      </c>
      <c r="C26" s="44"/>
    </row>
  </sheetData>
  <sheetProtection sheet="1" objects="1" scenarios="1"/>
  <mergeCells count="7">
    <mergeCell ref="B13:C13"/>
    <mergeCell ref="B9:C9"/>
    <mergeCell ref="B15:C15"/>
    <mergeCell ref="B5:C5"/>
    <mergeCell ref="B6:C6"/>
    <mergeCell ref="B7:C7"/>
    <mergeCell ref="B12:C12"/>
  </mergeCells>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5" enableFormatConditionsCalculation="0">
    <tabColor indexed="17"/>
  </sheetPr>
  <dimension ref="A1:AD54"/>
  <sheetViews>
    <sheetView zoomScale="85" workbookViewId="0"/>
  </sheetViews>
  <sheetFormatPr defaultColWidth="9.109375" defaultRowHeight="12.6"/>
  <cols>
    <col min="1" max="1" width="16.88671875" style="109" bestFit="1" customWidth="1"/>
    <col min="2" max="6" width="18.5546875" style="109" customWidth="1"/>
    <col min="7" max="7" width="18.5546875" style="100" customWidth="1"/>
    <col min="8" max="8" width="18.6640625" style="109" customWidth="1"/>
    <col min="9" max="15" width="21.109375" style="109" customWidth="1"/>
    <col min="16" max="20" width="24.5546875" style="109" customWidth="1"/>
    <col min="21" max="21" width="22.5546875" style="100" bestFit="1" customWidth="1"/>
    <col min="22" max="22" width="20.88671875" style="104" customWidth="1"/>
    <col min="23" max="29" width="9.109375" style="100"/>
    <col min="30" max="30" width="0" style="100" hidden="1" customWidth="1"/>
    <col min="31" max="16384" width="9.109375" style="100"/>
  </cols>
  <sheetData>
    <row r="1" spans="1:30" s="90" customFormat="1" ht="25.2" thickBot="1">
      <c r="A1" s="86"/>
      <c r="B1" s="87"/>
      <c r="C1" s="87"/>
      <c r="D1" s="227"/>
      <c r="E1" s="227"/>
      <c r="F1" s="227"/>
      <c r="G1" s="227"/>
      <c r="H1" s="228"/>
      <c r="I1" s="88"/>
      <c r="J1" s="88"/>
      <c r="K1" s="88"/>
      <c r="L1" s="88"/>
      <c r="M1" s="88"/>
      <c r="N1" s="88"/>
      <c r="O1" s="88"/>
      <c r="P1" s="88"/>
      <c r="Q1" s="88"/>
      <c r="R1" s="88"/>
      <c r="S1" s="88"/>
      <c r="T1" s="88"/>
      <c r="U1" s="88"/>
      <c r="V1" s="89"/>
    </row>
    <row r="2" spans="1:30" s="95" customFormat="1" ht="67.5" customHeight="1">
      <c r="A2" s="91" t="s">
        <v>7</v>
      </c>
      <c r="B2" s="92" t="s">
        <v>194</v>
      </c>
      <c r="C2" s="92" t="s">
        <v>22</v>
      </c>
      <c r="D2" s="92" t="s">
        <v>23</v>
      </c>
      <c r="E2" s="92" t="s">
        <v>24</v>
      </c>
      <c r="F2" s="92" t="s">
        <v>25</v>
      </c>
      <c r="G2" s="93" t="s">
        <v>26</v>
      </c>
      <c r="H2" s="92" t="s">
        <v>21</v>
      </c>
      <c r="I2" s="93" t="s">
        <v>191</v>
      </c>
      <c r="J2" s="93" t="s">
        <v>42</v>
      </c>
      <c r="K2" s="93" t="s">
        <v>43</v>
      </c>
      <c r="L2" s="93" t="s">
        <v>44</v>
      </c>
      <c r="M2" s="93" t="s">
        <v>45</v>
      </c>
      <c r="N2" s="93" t="s">
        <v>46</v>
      </c>
      <c r="O2" s="93" t="s">
        <v>47</v>
      </c>
      <c r="P2" s="93" t="s">
        <v>48</v>
      </c>
      <c r="Q2" s="93" t="s">
        <v>173</v>
      </c>
      <c r="R2" s="93" t="s">
        <v>172</v>
      </c>
      <c r="S2" s="93" t="s">
        <v>174</v>
      </c>
      <c r="T2" s="93" t="s">
        <v>175</v>
      </c>
      <c r="U2" s="93" t="s">
        <v>169</v>
      </c>
      <c r="V2" s="94" t="s">
        <v>198</v>
      </c>
    </row>
    <row r="3" spans="1:30" s="95" customFormat="1" ht="11.4">
      <c r="A3" s="96" t="s">
        <v>34</v>
      </c>
      <c r="B3" s="122"/>
      <c r="C3" s="47"/>
      <c r="D3" s="47"/>
      <c r="E3" s="47"/>
      <c r="F3" s="47"/>
      <c r="G3" s="47"/>
      <c r="H3" s="46"/>
      <c r="I3" s="47"/>
      <c r="J3" s="47"/>
      <c r="K3" s="47"/>
      <c r="L3" s="47"/>
      <c r="M3" s="47"/>
      <c r="N3" s="47"/>
      <c r="O3" s="47"/>
      <c r="P3" s="47"/>
      <c r="Q3" s="47"/>
      <c r="R3" s="47"/>
      <c r="S3" s="47"/>
      <c r="T3" s="47"/>
      <c r="U3" s="47"/>
      <c r="V3" s="111"/>
    </row>
    <row r="4" spans="1:30" s="95" customFormat="1" ht="11.4">
      <c r="A4" s="97" t="s">
        <v>65</v>
      </c>
      <c r="B4" s="158"/>
      <c r="C4" s="158"/>
      <c r="D4" s="158"/>
      <c r="E4" s="158"/>
      <c r="F4" s="158"/>
      <c r="G4" s="158"/>
      <c r="H4" s="142">
        <f>SUM(B4:F4)</f>
        <v>0</v>
      </c>
      <c r="I4" s="168" t="str">
        <f>IF(AND($B4&gt;= Readonly_Length_Matching_Rule!$B$19, $B4&lt;=Readonly_Length_Matching_Rule!$C$19),"Pass","Fail")</f>
        <v>Pass</v>
      </c>
      <c r="J4" s="168" t="str">
        <f>IF(AND($C4&gt;= Readonly_Length_Matching_Rule!$D$19, $C4&lt;=Readonly_Length_Matching_Rule!$E$19),"Pass","Fail")</f>
        <v>Fail</v>
      </c>
      <c r="K4" s="168" t="str">
        <f>IF(AND($D4&gt;= Readonly_Length_Matching_Rule!$F$19, $D4&lt;=Readonly_Length_Matching_Rule!$G$19),"Pass","Fail")</f>
        <v>Fail</v>
      </c>
      <c r="L4" s="168" t="str">
        <f>IF(AND($E4&gt;= Readonly_Length_Matching_Rule!$H$19, $E4&lt;=Readonly_Length_Matching_Rule!$I$19),"Pass","Fail")</f>
        <v>Fail</v>
      </c>
      <c r="M4" s="168" t="str">
        <f>IF(AND($F4&gt;= Readonly_Length_Matching_Rule!$J$19, $F4&lt;=Readonly_Length_Matching_Rule!$K$19),"Pass","Fail")</f>
        <v>Fail</v>
      </c>
      <c r="N4" s="168" t="str">
        <f>IF(AND($G4&gt;= Readonly_Length_Matching_Rule!$L$19, $G4&lt;=Readonly_Length_Matching_Rule!$M$19),"Pass","Fail")</f>
        <v>Fail</v>
      </c>
      <c r="O4" s="168" t="str">
        <f>IF(AND((E4+F4)&gt;= Readonly_Length_Matching_Rule!$N$19, (E4+F4)&lt;=Readonly_Length_Matching_Rule!$O$19),"Pass","Fail")</f>
        <v>Fail</v>
      </c>
      <c r="P4" s="168" t="str">
        <f>IF(AND(H4&gt;= Readonly_Length_Matching_Rule!$B$10, H4&lt;=Readonly_Length_Matching_Rule!$C$10),"Pass","Fail")</f>
        <v>Fail</v>
      </c>
      <c r="Q4" s="168" t="str">
        <f>IF(ABS(MAX($D$4:$D$26)-MIN($D$4:$D$26)&lt;=10),"Pass",MAX($D$4:$D$26)-MIN($D$4:$D$26))</f>
        <v>Pass</v>
      </c>
      <c r="R4" s="168" t="str">
        <f>IF(ABS(MAX($E$4:$E$26)-MIN($E$4:$E$26)&lt;=10),"Pass",MAX($E$4:$E$26)-MIN($E$4:$E$26))</f>
        <v>Pass</v>
      </c>
      <c r="S4" s="168" t="str">
        <f>IF(ABS(MAX($F$4:$F$26)-MIN($F$4:$F$26)&lt;=10),"Pass",MAX($F$4:$F$26)-MIN($F$4:$F$26))</f>
        <v>Pass</v>
      </c>
      <c r="T4" s="168" t="str">
        <f>IF(ABS(MAX($G$4:$G$26)-MIN($G$4:$G$26)&lt;=10),"Pass",MAX($G$4:$G$26)-MIN($G$4:$G$26))</f>
        <v>Pass</v>
      </c>
      <c r="U4" s="168" t="str">
        <f>IF((ABS(H4-H5)&lt;=5),"Pass",ABS(H4-H5))</f>
        <v>Pass</v>
      </c>
      <c r="V4" s="113"/>
    </row>
    <row r="5" spans="1:30" s="95" customFormat="1" ht="11.4">
      <c r="A5" s="97" t="s">
        <v>197</v>
      </c>
      <c r="B5" s="158"/>
      <c r="C5" s="158"/>
      <c r="D5" s="158"/>
      <c r="E5" s="158"/>
      <c r="F5" s="158"/>
      <c r="G5" s="158"/>
      <c r="H5" s="142">
        <f>SUM(B5:F5)</f>
        <v>0</v>
      </c>
      <c r="I5" s="168" t="str">
        <f>IF(AND($B5&gt;= Readonly_Length_Matching_Rule!$B$19, $B5&lt;=Readonly_Length_Matching_Rule!$C$19),"Pass","Fail")</f>
        <v>Pass</v>
      </c>
      <c r="J5" s="168" t="str">
        <f>IF(AND($C5&gt;= Readonly_Length_Matching_Rule!$D$19, $C5&lt;=Readonly_Length_Matching_Rule!$E$19),"Pass","Fail")</f>
        <v>Fail</v>
      </c>
      <c r="K5" s="168" t="str">
        <f>IF(AND($D5&gt;= Readonly_Length_Matching_Rule!$F$19, $D5&lt;=Readonly_Length_Matching_Rule!$G$19),"Pass","Fail")</f>
        <v>Fail</v>
      </c>
      <c r="L5" s="168" t="str">
        <f>IF(AND($E5&gt;= Readonly_Length_Matching_Rule!$H$19, $E5&lt;=Readonly_Length_Matching_Rule!$I$19),"Pass","Fail")</f>
        <v>Fail</v>
      </c>
      <c r="M5" s="168" t="str">
        <f>IF(AND($F5&gt;= Readonly_Length_Matching_Rule!$J$19, $F5&lt;=Readonly_Length_Matching_Rule!$K$19),"Pass","Fail")</f>
        <v>Fail</v>
      </c>
      <c r="N5" s="168" t="str">
        <f>IF(AND($G5&gt;= Readonly_Length_Matching_Rule!$L$19, $G5&lt;=Readonly_Length_Matching_Rule!$M$19),"Pass","Fail")</f>
        <v>Fail</v>
      </c>
      <c r="O5" s="168" t="str">
        <f>IF(AND((E5+F5)&gt;= Readonly_Length_Matching_Rule!$N$19, (E5+F5)&lt;=Readonly_Length_Matching_Rule!$O$19),"Pass","Fail")</f>
        <v>Fail</v>
      </c>
      <c r="P5" s="168" t="str">
        <f>IF(AND(H5&gt;= Readonly_Length_Matching_Rule!$B$10, H5&lt;=Readonly_Length_Matching_Rule!$C$10),"Pass","Fail")</f>
        <v>Fail</v>
      </c>
      <c r="Q5" s="169" t="str">
        <f>IF(ABS(MAX($D$4:$D$26)-MIN($D$4:$D$26)&lt;=10),"Pass",MAX($D$4:$D$26)-MIN($D$4:$D$26))</f>
        <v>Pass</v>
      </c>
      <c r="R5" s="169" t="str">
        <f>IF(ABS(MAX($E$4:$E$26)-MIN($E$4:$E$26)&lt;=10),"Pass",MAX($E$4:$E$26)-MIN($E$4:$E$26))</f>
        <v>Pass</v>
      </c>
      <c r="S5" s="169" t="str">
        <f>IF(ABS(MAX($F$4:$F$26)-MIN($F$4:$F$26)&lt;=10),"Pass",MAX($F$4:$F$26)-MIN($F$4:$F$26))</f>
        <v>Pass</v>
      </c>
      <c r="T5" s="169" t="str">
        <f>IF(ABS(MAX($G$4:$G$26)-MIN($G$4:$G$26)&lt;=10),"Pass",MAX($G$4:$G$26)-MIN($G$4:$G$26))</f>
        <v>Pass</v>
      </c>
      <c r="U5" s="168" t="str">
        <f>IF((ABS(H4-H5)&lt;=5),"Pass",ABS(H4-H5))</f>
        <v>Pass</v>
      </c>
      <c r="V5" s="113"/>
    </row>
    <row r="6" spans="1:30" s="95" customFormat="1" ht="11.4">
      <c r="A6" s="96" t="s">
        <v>35</v>
      </c>
      <c r="B6" s="143"/>
      <c r="C6" s="144"/>
      <c r="D6" s="144"/>
      <c r="E6" s="144"/>
      <c r="F6" s="144"/>
      <c r="G6" s="144"/>
      <c r="H6" s="159"/>
      <c r="I6" s="144"/>
      <c r="J6" s="144"/>
      <c r="K6" s="144"/>
      <c r="L6" s="144"/>
      <c r="M6" s="144"/>
      <c r="N6" s="144"/>
      <c r="O6" s="144"/>
      <c r="P6" s="170"/>
      <c r="Q6" s="171"/>
      <c r="R6" s="172"/>
      <c r="S6" s="172"/>
      <c r="T6" s="173"/>
      <c r="U6" s="174"/>
      <c r="V6" s="114"/>
      <c r="AD6" s="112">
        <v>1</v>
      </c>
    </row>
    <row r="7" spans="1:30" s="95" customFormat="1" ht="11.4">
      <c r="A7" s="97" t="s">
        <v>65</v>
      </c>
      <c r="B7" s="142">
        <f>$B$4</f>
        <v>0</v>
      </c>
      <c r="C7" s="142">
        <f>VALUE($C$4)</f>
        <v>0</v>
      </c>
      <c r="D7" s="142">
        <f>$D$4</f>
        <v>0</v>
      </c>
      <c r="E7" s="142">
        <f>$E$4</f>
        <v>0</v>
      </c>
      <c r="F7" s="158"/>
      <c r="G7" s="142">
        <f>$G$4</f>
        <v>0</v>
      </c>
      <c r="H7" s="142">
        <f>SUM(B7:F7)</f>
        <v>0</v>
      </c>
      <c r="I7" s="168" t="str">
        <f>IF(AND($B7&gt;= Readonly_Length_Matching_Rule!$B$19, $B7&lt;=Readonly_Length_Matching_Rule!$C$19),"Pass","Fail")</f>
        <v>Pass</v>
      </c>
      <c r="J7" s="168" t="str">
        <f>IF(AND($C7&gt;= Readonly_Length_Matching_Rule!$D$19, $C7&lt;=Readonly_Length_Matching_Rule!$E$19),"Pass","Fail")</f>
        <v>Fail</v>
      </c>
      <c r="K7" s="168" t="str">
        <f>IF(AND($D7&gt;= Readonly_Length_Matching_Rule!$F$19, $D7&lt;=Readonly_Length_Matching_Rule!$G$19),"Pass","Fail")</f>
        <v>Fail</v>
      </c>
      <c r="L7" s="168" t="str">
        <f>IF(AND($E7&gt;= Readonly_Length_Matching_Rule!$H$19, $E7&lt;=Readonly_Length_Matching_Rule!$I$19),"Pass","Fail")</f>
        <v>Fail</v>
      </c>
      <c r="M7" s="168" t="str">
        <f>IF(AND($F7&gt;= Readonly_Length_Matching_Rule!$J$19, $F7&lt;=Readonly_Length_Matching_Rule!$K$19),"Pass","Fail")</f>
        <v>Fail</v>
      </c>
      <c r="N7" s="168" t="str">
        <f>IF(AND($G7&gt;= Readonly_Length_Matching_Rule!$L$19, $G7&lt;=Readonly_Length_Matching_Rule!$M$19),"Pass","Fail")</f>
        <v>Fail</v>
      </c>
      <c r="O7" s="168" t="str">
        <f>IF(AND((E7+F7)&gt;= Readonly_Length_Matching_Rule!$N$19, (E7+F7)&lt;=Readonly_Length_Matching_Rule!$O$19),"Pass","Fail")</f>
        <v>Fail</v>
      </c>
      <c r="P7" s="179" t="str">
        <f>IF(AND(H7&gt;= Readonly_Length_Matching_Rule!$B$10, H7&lt;=Readonly_Length_Matching_Rule!$C$10),"Pass","Fail")</f>
        <v>Fail</v>
      </c>
      <c r="Q7" s="180"/>
      <c r="R7" s="181"/>
      <c r="S7" s="181"/>
      <c r="T7" s="182"/>
      <c r="U7" s="183" t="str">
        <f>IF((ABS(H7-H8)&lt;=5),"Pass",ABS(H7-H8))</f>
        <v>Pass</v>
      </c>
      <c r="V7" s="113"/>
      <c r="AD7" s="112">
        <v>2</v>
      </c>
    </row>
    <row r="8" spans="1:30" s="95" customFormat="1" ht="11.4">
      <c r="A8" s="97" t="s">
        <v>197</v>
      </c>
      <c r="B8" s="142">
        <f>$B$5</f>
        <v>0</v>
      </c>
      <c r="C8" s="142">
        <f>$C$5</f>
        <v>0</v>
      </c>
      <c r="D8" s="142">
        <f>$D$5</f>
        <v>0</v>
      </c>
      <c r="E8" s="142">
        <f>$E$5</f>
        <v>0</v>
      </c>
      <c r="F8" s="158"/>
      <c r="G8" s="142">
        <f>$G$5</f>
        <v>0</v>
      </c>
      <c r="H8" s="142">
        <f>SUM(B8:F8)</f>
        <v>0</v>
      </c>
      <c r="I8" s="168" t="str">
        <f>IF(AND($B8&gt;= Readonly_Length_Matching_Rule!$B$19, $B8&lt;=Readonly_Length_Matching_Rule!$C$19),"Pass","Fail")</f>
        <v>Pass</v>
      </c>
      <c r="J8" s="168" t="str">
        <f>IF(AND($C8&gt;= Readonly_Length_Matching_Rule!$D$19, $C8&lt;=Readonly_Length_Matching_Rule!$E$19),"Pass","Fail")</f>
        <v>Fail</v>
      </c>
      <c r="K8" s="168" t="str">
        <f>IF(AND($D8&gt;= Readonly_Length_Matching_Rule!$F$19, $D8&lt;=Readonly_Length_Matching_Rule!$G$19),"Pass","Fail")</f>
        <v>Fail</v>
      </c>
      <c r="L8" s="168" t="str">
        <f>IF(AND($E8&gt;= Readonly_Length_Matching_Rule!$H$19, $E8&lt;=Readonly_Length_Matching_Rule!$I$19),"Pass","Fail")</f>
        <v>Fail</v>
      </c>
      <c r="M8" s="168" t="str">
        <f>IF(AND($F8&gt;= Readonly_Length_Matching_Rule!$J$19, $F8&lt;=Readonly_Length_Matching_Rule!$K$19),"Pass","Fail")</f>
        <v>Fail</v>
      </c>
      <c r="N8" s="168" t="str">
        <f>IF(AND($G8&gt;= Readonly_Length_Matching_Rule!$L$19, $G8&lt;=Readonly_Length_Matching_Rule!$M$19),"Pass","Fail")</f>
        <v>Fail</v>
      </c>
      <c r="O8" s="168" t="str">
        <f>IF(AND((E8+F8)&gt;= Readonly_Length_Matching_Rule!$N$19, (E8+F8)&lt;=Readonly_Length_Matching_Rule!$O$19),"Pass","Fail")</f>
        <v>Fail</v>
      </c>
      <c r="P8" s="179" t="str">
        <f>IF(AND(H8&gt;= Readonly_Length_Matching_Rule!$B$10, H8&lt;=Readonly_Length_Matching_Rule!$C$10),"Pass","Fail")</f>
        <v>Fail</v>
      </c>
      <c r="Q8" s="180"/>
      <c r="R8" s="181"/>
      <c r="S8" s="181"/>
      <c r="T8" s="182"/>
      <c r="U8" s="183" t="str">
        <f>IF((ABS(H7-H8)&lt;=5),"Pass",ABS(H7-H8))</f>
        <v>Pass</v>
      </c>
      <c r="V8" s="113"/>
      <c r="AD8" s="112">
        <v>3</v>
      </c>
    </row>
    <row r="9" spans="1:30" s="95" customFormat="1" ht="11.4">
      <c r="A9" s="96" t="s">
        <v>36</v>
      </c>
      <c r="B9" s="143"/>
      <c r="C9" s="143"/>
      <c r="D9" s="144"/>
      <c r="E9" s="144"/>
      <c r="F9" s="144"/>
      <c r="G9" s="144"/>
      <c r="H9" s="159"/>
      <c r="I9" s="144"/>
      <c r="J9" s="144"/>
      <c r="K9" s="144"/>
      <c r="L9" s="144"/>
      <c r="M9" s="144"/>
      <c r="N9" s="144"/>
      <c r="O9" s="144"/>
      <c r="P9" s="170"/>
      <c r="Q9" s="176"/>
      <c r="R9" s="177"/>
      <c r="S9" s="177"/>
      <c r="T9" s="178"/>
      <c r="U9" s="174"/>
      <c r="V9" s="114"/>
      <c r="AD9" s="112">
        <v>4</v>
      </c>
    </row>
    <row r="10" spans="1:30" s="95" customFormat="1" ht="11.4">
      <c r="A10" s="97" t="s">
        <v>65</v>
      </c>
      <c r="B10" s="142">
        <f>$B$4</f>
        <v>0</v>
      </c>
      <c r="C10" s="142">
        <f>$C$4</f>
        <v>0</v>
      </c>
      <c r="D10" s="142">
        <f>$D$4</f>
        <v>0</v>
      </c>
      <c r="E10" s="158"/>
      <c r="F10" s="158"/>
      <c r="G10" s="142">
        <f>$G$4</f>
        <v>0</v>
      </c>
      <c r="H10" s="142">
        <f>SUM(B10:F10)</f>
        <v>0</v>
      </c>
      <c r="I10" s="168" t="str">
        <f>IF(AND($B10&gt;= Readonly_Length_Matching_Rule!$B$19, $B10&lt;=Readonly_Length_Matching_Rule!$C$19),"Pass","Fail")</f>
        <v>Pass</v>
      </c>
      <c r="J10" s="168" t="str">
        <f>IF(AND($C10&gt;= Readonly_Length_Matching_Rule!$D$19, $C10&lt;=Readonly_Length_Matching_Rule!$E$19),"Pass","Fail")</f>
        <v>Fail</v>
      </c>
      <c r="K10" s="168" t="str">
        <f>IF(AND($D10&gt;= Readonly_Length_Matching_Rule!$F$19, $D10&lt;=Readonly_Length_Matching_Rule!$G$19),"Pass","Fail")</f>
        <v>Fail</v>
      </c>
      <c r="L10" s="168" t="str">
        <f>IF(AND($E10&gt;= Readonly_Length_Matching_Rule!$H$19, $E10&lt;=Readonly_Length_Matching_Rule!$I$19),"Pass","Fail")</f>
        <v>Fail</v>
      </c>
      <c r="M10" s="168" t="str">
        <f>IF(AND($F10&gt;= Readonly_Length_Matching_Rule!$J$19, $F10&lt;=Readonly_Length_Matching_Rule!$K$19),"Pass","Fail")</f>
        <v>Fail</v>
      </c>
      <c r="N10" s="168" t="str">
        <f>IF(AND($G10&gt;= Readonly_Length_Matching_Rule!$L$19, $G10&lt;=Readonly_Length_Matching_Rule!$M$19),"Pass","Fail")</f>
        <v>Fail</v>
      </c>
      <c r="O10" s="168" t="str">
        <f>IF(AND((E10+F10)&gt;= Readonly_Length_Matching_Rule!$N$19, (E10+F10)&lt;=Readonly_Length_Matching_Rule!$O$19),"Pass","Fail")</f>
        <v>Fail</v>
      </c>
      <c r="P10" s="179" t="str">
        <f>IF(AND(H10&gt;= Readonly_Length_Matching_Rule!$B$10, H10&lt;=Readonly_Length_Matching_Rule!$C$10),"Pass","Fail")</f>
        <v>Fail</v>
      </c>
      <c r="Q10" s="180"/>
      <c r="R10" s="181"/>
      <c r="S10" s="181"/>
      <c r="T10" s="182"/>
      <c r="U10" s="183" t="str">
        <f>IF((ABS(H10-H11)&lt;=5),"Pass",ABS(H10-H11))</f>
        <v>Pass</v>
      </c>
      <c r="V10" s="113"/>
      <c r="AD10" s="112">
        <v>5</v>
      </c>
    </row>
    <row r="11" spans="1:30" s="95" customFormat="1" ht="11.4">
      <c r="A11" s="97" t="s">
        <v>197</v>
      </c>
      <c r="B11" s="142">
        <f>$B$5</f>
        <v>0</v>
      </c>
      <c r="C11" s="142">
        <f>$C$5</f>
        <v>0</v>
      </c>
      <c r="D11" s="142">
        <f>$D$5</f>
        <v>0</v>
      </c>
      <c r="E11" s="158"/>
      <c r="F11" s="158"/>
      <c r="G11" s="142">
        <f>$G$5</f>
        <v>0</v>
      </c>
      <c r="H11" s="142">
        <f>SUM(B11:F11)</f>
        <v>0</v>
      </c>
      <c r="I11" s="168" t="str">
        <f>IF(AND($B11&gt;= Readonly_Length_Matching_Rule!$B$19, $B11&lt;=Readonly_Length_Matching_Rule!$C$19),"Pass","Fail")</f>
        <v>Pass</v>
      </c>
      <c r="J11" s="168" t="str">
        <f>IF(AND($C11&gt;= Readonly_Length_Matching_Rule!$D$19, $C11&lt;=Readonly_Length_Matching_Rule!$E$19),"Pass","Fail")</f>
        <v>Fail</v>
      </c>
      <c r="K11" s="168" t="str">
        <f>IF(AND($D11&gt;= Readonly_Length_Matching_Rule!$F$19, $D11&lt;=Readonly_Length_Matching_Rule!$G$19),"Pass","Fail")</f>
        <v>Fail</v>
      </c>
      <c r="L11" s="168" t="str">
        <f>IF(AND($E11&gt;= Readonly_Length_Matching_Rule!$H$19, $E11&lt;=Readonly_Length_Matching_Rule!$I$19),"Pass","Fail")</f>
        <v>Fail</v>
      </c>
      <c r="M11" s="168" t="str">
        <f>IF(AND($F11&gt;= Readonly_Length_Matching_Rule!$J$19, $F11&lt;=Readonly_Length_Matching_Rule!$K$19),"Pass","Fail")</f>
        <v>Fail</v>
      </c>
      <c r="N11" s="168" t="str">
        <f>IF(AND($G11&gt;= Readonly_Length_Matching_Rule!$L$19, $G11&lt;=Readonly_Length_Matching_Rule!$M$19),"Pass","Fail")</f>
        <v>Fail</v>
      </c>
      <c r="O11" s="168" t="str">
        <f>IF(AND((E11+F11)&gt;= Readonly_Length_Matching_Rule!$N$19, (E11+F11)&lt;=Readonly_Length_Matching_Rule!$O$19),"Pass","Fail")</f>
        <v>Fail</v>
      </c>
      <c r="P11" s="179" t="str">
        <f>IF(AND(H11&gt;= Readonly_Length_Matching_Rule!$B$10, H11&lt;=Readonly_Length_Matching_Rule!$C$10),"Pass","Fail")</f>
        <v>Fail</v>
      </c>
      <c r="Q11" s="180"/>
      <c r="R11" s="181"/>
      <c r="S11" s="181"/>
      <c r="T11" s="182"/>
      <c r="U11" s="183" t="str">
        <f>IF((ABS(H10-H11)&lt;=5),"Pass",ABS(H10-H11))</f>
        <v>Pass</v>
      </c>
      <c r="V11" s="113"/>
      <c r="AD11" s="112">
        <v>6</v>
      </c>
    </row>
    <row r="12" spans="1:30" s="95" customFormat="1" ht="11.4">
      <c r="A12" s="96" t="s">
        <v>37</v>
      </c>
      <c r="B12" s="143"/>
      <c r="C12" s="143"/>
      <c r="D12" s="144"/>
      <c r="E12" s="144"/>
      <c r="F12" s="144"/>
      <c r="G12" s="144"/>
      <c r="H12" s="159"/>
      <c r="I12" s="144"/>
      <c r="J12" s="144"/>
      <c r="K12" s="144"/>
      <c r="L12" s="144"/>
      <c r="M12" s="144"/>
      <c r="N12" s="144"/>
      <c r="O12" s="144"/>
      <c r="P12" s="170"/>
      <c r="Q12" s="176"/>
      <c r="R12" s="177"/>
      <c r="S12" s="177"/>
      <c r="T12" s="178"/>
      <c r="U12" s="174"/>
      <c r="V12" s="114"/>
      <c r="AD12" s="112">
        <v>7</v>
      </c>
    </row>
    <row r="13" spans="1:30" s="95" customFormat="1" ht="11.4">
      <c r="A13" s="97" t="s">
        <v>65</v>
      </c>
      <c r="B13" s="142">
        <f>$B$4</f>
        <v>0</v>
      </c>
      <c r="C13" s="142">
        <f>$C$4</f>
        <v>0</v>
      </c>
      <c r="D13" s="142">
        <f>$D$4</f>
        <v>0</v>
      </c>
      <c r="E13" s="142">
        <f>$E$10</f>
        <v>0</v>
      </c>
      <c r="F13" s="158"/>
      <c r="G13" s="142">
        <f>$G$4</f>
        <v>0</v>
      </c>
      <c r="H13" s="142">
        <f>SUM(B13:F13)</f>
        <v>0</v>
      </c>
      <c r="I13" s="168" t="str">
        <f>IF(AND($B13&gt;= Readonly_Length_Matching_Rule!$B$19, $B13&lt;=Readonly_Length_Matching_Rule!$C$19),"Pass","Fail")</f>
        <v>Pass</v>
      </c>
      <c r="J13" s="168" t="str">
        <f>IF(AND($C13&gt;= Readonly_Length_Matching_Rule!$D$19, $C13&lt;=Readonly_Length_Matching_Rule!$E$19),"Pass","Fail")</f>
        <v>Fail</v>
      </c>
      <c r="K13" s="168" t="str">
        <f>IF(AND($D13&gt;= Readonly_Length_Matching_Rule!$F$19, $D13&lt;=Readonly_Length_Matching_Rule!$G$19),"Pass","Fail")</f>
        <v>Fail</v>
      </c>
      <c r="L13" s="168" t="str">
        <f>IF(AND($E13&gt;= Readonly_Length_Matching_Rule!$H$19, $E13&lt;=Readonly_Length_Matching_Rule!$I$19),"Pass","Fail")</f>
        <v>Fail</v>
      </c>
      <c r="M13" s="168" t="str">
        <f>IF(AND($F13&gt;= Readonly_Length_Matching_Rule!$J$19, $F13&lt;=Readonly_Length_Matching_Rule!$K$19),"Pass","Fail")</f>
        <v>Fail</v>
      </c>
      <c r="N13" s="168" t="str">
        <f>IF(AND($G13&gt;= Readonly_Length_Matching_Rule!$L$19, $G13&lt;=Readonly_Length_Matching_Rule!$M$19),"Pass","Fail")</f>
        <v>Fail</v>
      </c>
      <c r="O13" s="168" t="str">
        <f>IF(AND((E13+F13)&gt;= Readonly_Length_Matching_Rule!$N$19, (E13+F13)&lt;=Readonly_Length_Matching_Rule!$O$19),"Pass","Fail")</f>
        <v>Fail</v>
      </c>
      <c r="P13" s="179" t="str">
        <f>IF(AND(H13&gt;= Readonly_Length_Matching_Rule!$B$10, H13&lt;=Readonly_Length_Matching_Rule!$C$10),"Pass","Fail")</f>
        <v>Fail</v>
      </c>
      <c r="Q13" s="180"/>
      <c r="R13" s="181"/>
      <c r="S13" s="181"/>
      <c r="T13" s="182"/>
      <c r="U13" s="183" t="str">
        <f>IF((ABS(H13-H14)&lt;=5),"Pass",ABS(H13-H14))</f>
        <v>Pass</v>
      </c>
      <c r="V13" s="113"/>
    </row>
    <row r="14" spans="1:30" s="95" customFormat="1" ht="11.4">
      <c r="A14" s="97" t="s">
        <v>197</v>
      </c>
      <c r="B14" s="142">
        <f>$B$5</f>
        <v>0</v>
      </c>
      <c r="C14" s="142">
        <f>$C$5</f>
        <v>0</v>
      </c>
      <c r="D14" s="142">
        <f>$D$5</f>
        <v>0</v>
      </c>
      <c r="E14" s="142">
        <f>$E$11</f>
        <v>0</v>
      </c>
      <c r="F14" s="158"/>
      <c r="G14" s="142">
        <f>$G$5</f>
        <v>0</v>
      </c>
      <c r="H14" s="142">
        <f>SUM(B14:F14)</f>
        <v>0</v>
      </c>
      <c r="I14" s="168" t="str">
        <f>IF(AND($B14&gt;= Readonly_Length_Matching_Rule!$B$19, $B14&lt;=Readonly_Length_Matching_Rule!$C$19),"Pass","Fail")</f>
        <v>Pass</v>
      </c>
      <c r="J14" s="168" t="str">
        <f>IF(AND($C14&gt;= Readonly_Length_Matching_Rule!$D$19, $C14&lt;=Readonly_Length_Matching_Rule!$E$19),"Pass","Fail")</f>
        <v>Fail</v>
      </c>
      <c r="K14" s="168" t="str">
        <f>IF(AND($D14&gt;= Readonly_Length_Matching_Rule!$F$19, $D14&lt;=Readonly_Length_Matching_Rule!$G$19),"Pass","Fail")</f>
        <v>Fail</v>
      </c>
      <c r="L14" s="168" t="str">
        <f>IF(AND($E14&gt;= Readonly_Length_Matching_Rule!$H$19, $E14&lt;=Readonly_Length_Matching_Rule!$I$19),"Pass","Fail")</f>
        <v>Fail</v>
      </c>
      <c r="M14" s="168" t="str">
        <f>IF(AND($F14&gt;= Readonly_Length_Matching_Rule!$J$19, $F14&lt;=Readonly_Length_Matching_Rule!$K$19),"Pass","Fail")</f>
        <v>Fail</v>
      </c>
      <c r="N14" s="168" t="str">
        <f>IF(AND($G14&gt;= Readonly_Length_Matching_Rule!$L$19, $G14&lt;=Readonly_Length_Matching_Rule!$M$19),"Pass","Fail")</f>
        <v>Fail</v>
      </c>
      <c r="O14" s="168" t="str">
        <f>IF(AND((E14+F14)&gt;= Readonly_Length_Matching_Rule!$N$19, (E14+F14)&lt;=Readonly_Length_Matching_Rule!$O$19),"Pass","Fail")</f>
        <v>Fail</v>
      </c>
      <c r="P14" s="179" t="str">
        <f>IF(AND(H14&gt;= Readonly_Length_Matching_Rule!$B$10, H14&lt;=Readonly_Length_Matching_Rule!$C$10),"Pass","Fail")</f>
        <v>Fail</v>
      </c>
      <c r="Q14" s="180"/>
      <c r="R14" s="181"/>
      <c r="S14" s="181"/>
      <c r="T14" s="182"/>
      <c r="U14" s="183" t="str">
        <f>IF((ABS(H13-H14)&lt;=5),"Pass",ABS(H13-H14))</f>
        <v>Pass</v>
      </c>
      <c r="V14" s="113"/>
    </row>
    <row r="15" spans="1:30" s="95" customFormat="1" ht="11.4">
      <c r="A15" s="96" t="s">
        <v>38</v>
      </c>
      <c r="B15" s="143"/>
      <c r="C15" s="143"/>
      <c r="D15" s="144"/>
      <c r="E15" s="144"/>
      <c r="F15" s="144"/>
      <c r="G15" s="144"/>
      <c r="H15" s="159"/>
      <c r="I15" s="144"/>
      <c r="J15" s="144"/>
      <c r="K15" s="144"/>
      <c r="L15" s="144"/>
      <c r="M15" s="144"/>
      <c r="N15" s="144"/>
      <c r="O15" s="144"/>
      <c r="P15" s="170"/>
      <c r="Q15" s="176"/>
      <c r="R15" s="177"/>
      <c r="S15" s="177"/>
      <c r="T15" s="178"/>
      <c r="U15" s="174"/>
      <c r="V15" s="114"/>
    </row>
    <row r="16" spans="1:30" s="95" customFormat="1" ht="11.4">
      <c r="A16" s="97" t="s">
        <v>65</v>
      </c>
      <c r="B16" s="142">
        <f>$B$4</f>
        <v>0</v>
      </c>
      <c r="C16" s="142">
        <f>$C$4</f>
        <v>0</v>
      </c>
      <c r="D16" s="158"/>
      <c r="E16" s="158"/>
      <c r="F16" s="158"/>
      <c r="G16" s="158"/>
      <c r="H16" s="142">
        <f>SUM(B16:F16)</f>
        <v>0</v>
      </c>
      <c r="I16" s="168" t="str">
        <f>IF(AND($B16&gt;= Readonly_Length_Matching_Rule!$B$19, $B16&lt;=Readonly_Length_Matching_Rule!$C$19),"Pass","Fail")</f>
        <v>Pass</v>
      </c>
      <c r="J16" s="168" t="str">
        <f>IF(AND($C16&gt;= Readonly_Length_Matching_Rule!$D$19, $C16&lt;=Readonly_Length_Matching_Rule!$E$19),"Pass","Fail")</f>
        <v>Fail</v>
      </c>
      <c r="K16" s="168" t="str">
        <f>IF(AND($D16&gt;= Readonly_Length_Matching_Rule!$F$19, $D16&lt;=Readonly_Length_Matching_Rule!$G$19),"Pass","Fail")</f>
        <v>Fail</v>
      </c>
      <c r="L16" s="168" t="str">
        <f>IF(AND($E16&gt;= Readonly_Length_Matching_Rule!$H$19, $E16&lt;=Readonly_Length_Matching_Rule!$I$19),"Pass","Fail")</f>
        <v>Fail</v>
      </c>
      <c r="M16" s="168" t="str">
        <f>IF(AND($F16&gt;= Readonly_Length_Matching_Rule!$J$19, $F16&lt;=Readonly_Length_Matching_Rule!$K$19),"Pass","Fail")</f>
        <v>Fail</v>
      </c>
      <c r="N16" s="168" t="str">
        <f>IF(AND($G16&gt;= Readonly_Length_Matching_Rule!$L$19, $G16&lt;=Readonly_Length_Matching_Rule!$M$19),"Pass","Fail")</f>
        <v>Fail</v>
      </c>
      <c r="O16" s="168" t="str">
        <f>IF(AND((E16+F16)&gt;= Readonly_Length_Matching_Rule!$N$19, (E16+F16)&lt;=Readonly_Length_Matching_Rule!$O$19),"Pass","Fail")</f>
        <v>Fail</v>
      </c>
      <c r="P16" s="179" t="str">
        <f>IF(AND(H16&gt;= Readonly_Length_Matching_Rule!$B$10, H16&lt;=Readonly_Length_Matching_Rule!$C$10),"Pass","Fail")</f>
        <v>Fail</v>
      </c>
      <c r="Q16" s="180"/>
      <c r="R16" s="181"/>
      <c r="S16" s="181"/>
      <c r="T16" s="182"/>
      <c r="U16" s="183" t="str">
        <f>IF((ABS(H16-H17)&lt;=5),"Pass",ABS(H16-H17))</f>
        <v>Pass</v>
      </c>
      <c r="V16" s="113"/>
    </row>
    <row r="17" spans="1:26" s="95" customFormat="1" ht="11.4">
      <c r="A17" s="97" t="s">
        <v>197</v>
      </c>
      <c r="B17" s="142">
        <f>$B$5</f>
        <v>0</v>
      </c>
      <c r="C17" s="142">
        <f>$C$5</f>
        <v>0</v>
      </c>
      <c r="D17" s="158"/>
      <c r="E17" s="158"/>
      <c r="F17" s="158"/>
      <c r="G17" s="158"/>
      <c r="H17" s="142">
        <f>SUM(B17:F17)</f>
        <v>0</v>
      </c>
      <c r="I17" s="168" t="str">
        <f>IF(AND($B17&gt;= Readonly_Length_Matching_Rule!$B$19, $B17&lt;=Readonly_Length_Matching_Rule!$C$19),"Pass","Fail")</f>
        <v>Pass</v>
      </c>
      <c r="J17" s="168" t="str">
        <f>IF(AND($C17&gt;= Readonly_Length_Matching_Rule!$D$19, $C17&lt;=Readonly_Length_Matching_Rule!$E$19),"Pass","Fail")</f>
        <v>Fail</v>
      </c>
      <c r="K17" s="168" t="str">
        <f>IF(AND($D17&gt;= Readonly_Length_Matching_Rule!$F$19, $D17&lt;=Readonly_Length_Matching_Rule!$G$19),"Pass","Fail")</f>
        <v>Fail</v>
      </c>
      <c r="L17" s="168" t="str">
        <f>IF(AND($E17&gt;= Readonly_Length_Matching_Rule!$H$19, $E17&lt;=Readonly_Length_Matching_Rule!$I$19),"Pass","Fail")</f>
        <v>Fail</v>
      </c>
      <c r="M17" s="168" t="str">
        <f>IF(AND($F17&gt;= Readonly_Length_Matching_Rule!$J$19, $F17&lt;=Readonly_Length_Matching_Rule!$K$19),"Pass","Fail")</f>
        <v>Fail</v>
      </c>
      <c r="N17" s="168" t="str">
        <f>IF(AND($G17&gt;= Readonly_Length_Matching_Rule!$L$19, $G17&lt;=Readonly_Length_Matching_Rule!$M$19),"Pass","Fail")</f>
        <v>Fail</v>
      </c>
      <c r="O17" s="168" t="str">
        <f>IF(AND((E17+F17)&gt;= Readonly_Length_Matching_Rule!$N$19, (E17+F17)&lt;=Readonly_Length_Matching_Rule!$O$19),"Pass","Fail")</f>
        <v>Fail</v>
      </c>
      <c r="P17" s="179" t="str">
        <f>IF(AND(H17&gt;= Readonly_Length_Matching_Rule!$B$10, H17&lt;=Readonly_Length_Matching_Rule!$C$10),"Pass","Fail")</f>
        <v>Fail</v>
      </c>
      <c r="Q17" s="180"/>
      <c r="R17" s="181"/>
      <c r="S17" s="181"/>
      <c r="T17" s="182"/>
      <c r="U17" s="183" t="str">
        <f>IF((ABS(H16-H17)&lt;=5),"Pass",ABS(H16-H17))</f>
        <v>Pass</v>
      </c>
      <c r="V17" s="113"/>
    </row>
    <row r="18" spans="1:26" s="95" customFormat="1" ht="11.4">
      <c r="A18" s="96" t="s">
        <v>39</v>
      </c>
      <c r="B18" s="143"/>
      <c r="C18" s="143"/>
      <c r="D18" s="144"/>
      <c r="E18" s="144"/>
      <c r="F18" s="144"/>
      <c r="G18" s="144"/>
      <c r="H18" s="159"/>
      <c r="I18" s="144"/>
      <c r="J18" s="144"/>
      <c r="K18" s="144"/>
      <c r="L18" s="144"/>
      <c r="M18" s="144"/>
      <c r="N18" s="144"/>
      <c r="O18" s="144"/>
      <c r="P18" s="170"/>
      <c r="Q18" s="176"/>
      <c r="R18" s="177"/>
      <c r="S18" s="177"/>
      <c r="T18" s="178"/>
      <c r="U18" s="174"/>
      <c r="V18" s="114"/>
    </row>
    <row r="19" spans="1:26" s="95" customFormat="1" ht="11.4">
      <c r="A19" s="97" t="s">
        <v>65</v>
      </c>
      <c r="B19" s="142">
        <f>$B$4</f>
        <v>0</v>
      </c>
      <c r="C19" s="142">
        <f>$C$4</f>
        <v>0</v>
      </c>
      <c r="D19" s="142">
        <f>$D$16</f>
        <v>0</v>
      </c>
      <c r="E19" s="142">
        <f>$E$16</f>
        <v>0</v>
      </c>
      <c r="F19" s="158"/>
      <c r="G19" s="142">
        <f>$G$16</f>
        <v>0</v>
      </c>
      <c r="H19" s="142">
        <f>SUM(B19:F19)</f>
        <v>0</v>
      </c>
      <c r="I19" s="168" t="str">
        <f>IF(AND($B19&gt;= Readonly_Length_Matching_Rule!$B$19, $B19&lt;=Readonly_Length_Matching_Rule!$C$19),"Pass","Fail")</f>
        <v>Pass</v>
      </c>
      <c r="J19" s="168" t="str">
        <f>IF(AND($C19&gt;= Readonly_Length_Matching_Rule!$D$19, $C19&lt;=Readonly_Length_Matching_Rule!$E$19),"Pass","Fail")</f>
        <v>Fail</v>
      </c>
      <c r="K19" s="168" t="str">
        <f>IF(AND($D19&gt;= Readonly_Length_Matching_Rule!$F$19, $D19&lt;=Readonly_Length_Matching_Rule!$G$19),"Pass","Fail")</f>
        <v>Fail</v>
      </c>
      <c r="L19" s="168" t="str">
        <f>IF(AND($E19&gt;= Readonly_Length_Matching_Rule!$H$19, $E19&lt;=Readonly_Length_Matching_Rule!$I$19),"Pass","Fail")</f>
        <v>Fail</v>
      </c>
      <c r="M19" s="168" t="str">
        <f>IF(AND($F19&gt;= Readonly_Length_Matching_Rule!$J$19, $F19&lt;=Readonly_Length_Matching_Rule!$K$19),"Pass","Fail")</f>
        <v>Fail</v>
      </c>
      <c r="N19" s="168" t="str">
        <f>IF(AND($G19&gt;= Readonly_Length_Matching_Rule!$L$19, $G19&lt;=Readonly_Length_Matching_Rule!$M$19),"Pass","Fail")</f>
        <v>Fail</v>
      </c>
      <c r="O19" s="168" t="str">
        <f>IF(AND((E19+F19)&gt;= Readonly_Length_Matching_Rule!$N$19, (E19+F19)&lt;=Readonly_Length_Matching_Rule!$O$19),"Pass","Fail")</f>
        <v>Fail</v>
      </c>
      <c r="P19" s="179" t="str">
        <f>IF(AND(H19&gt;= Readonly_Length_Matching_Rule!$B$10, H19&lt;=Readonly_Length_Matching_Rule!$C$10),"Pass","Fail")</f>
        <v>Fail</v>
      </c>
      <c r="Q19" s="180"/>
      <c r="R19" s="181"/>
      <c r="S19" s="181"/>
      <c r="T19" s="182"/>
      <c r="U19" s="183" t="str">
        <f>IF((ABS(H19-H20)&lt;=5),"Pass",ABS(H19-H20))</f>
        <v>Pass</v>
      </c>
      <c r="V19" s="113"/>
    </row>
    <row r="20" spans="1:26" s="95" customFormat="1" ht="11.4">
      <c r="A20" s="97" t="s">
        <v>197</v>
      </c>
      <c r="B20" s="142">
        <f>$B$5</f>
        <v>0</v>
      </c>
      <c r="C20" s="142">
        <f>$C$5</f>
        <v>0</v>
      </c>
      <c r="D20" s="142">
        <f>$D$17</f>
        <v>0</v>
      </c>
      <c r="E20" s="142">
        <f>$E$17</f>
        <v>0</v>
      </c>
      <c r="F20" s="158"/>
      <c r="G20" s="142">
        <f>$G$17</f>
        <v>0</v>
      </c>
      <c r="H20" s="142">
        <f>SUM(B20:F20)</f>
        <v>0</v>
      </c>
      <c r="I20" s="168" t="str">
        <f>IF(AND($B20&gt;= Readonly_Length_Matching_Rule!$B$19, $B20&lt;=Readonly_Length_Matching_Rule!$C$19),"Pass","Fail")</f>
        <v>Pass</v>
      </c>
      <c r="J20" s="168" t="str">
        <f>IF(AND($C20&gt;= Readonly_Length_Matching_Rule!$D$19, $C20&lt;=Readonly_Length_Matching_Rule!$E$19),"Pass","Fail")</f>
        <v>Fail</v>
      </c>
      <c r="K20" s="168" t="str">
        <f>IF(AND($D20&gt;= Readonly_Length_Matching_Rule!$F$19, $D20&lt;=Readonly_Length_Matching_Rule!$G$19),"Pass","Fail")</f>
        <v>Fail</v>
      </c>
      <c r="L20" s="168" t="str">
        <f>IF(AND($E20&gt;= Readonly_Length_Matching_Rule!$H$19, $E20&lt;=Readonly_Length_Matching_Rule!$I$19),"Pass","Fail")</f>
        <v>Fail</v>
      </c>
      <c r="M20" s="168" t="str">
        <f>IF(AND($F20&gt;= Readonly_Length_Matching_Rule!$J$19, $F20&lt;=Readonly_Length_Matching_Rule!$K$19),"Pass","Fail")</f>
        <v>Fail</v>
      </c>
      <c r="N20" s="168" t="str">
        <f>IF(AND($G20&gt;= Readonly_Length_Matching_Rule!$L$19, $G20&lt;=Readonly_Length_Matching_Rule!$M$19),"Pass","Fail")</f>
        <v>Fail</v>
      </c>
      <c r="O20" s="168" t="str">
        <f>IF(AND((E20+F20)&gt;= Readonly_Length_Matching_Rule!$N$19, (E20+F20)&lt;=Readonly_Length_Matching_Rule!$O$19),"Pass","Fail")</f>
        <v>Fail</v>
      </c>
      <c r="P20" s="179" t="str">
        <f>IF(AND(H20&gt;= Readonly_Length_Matching_Rule!$B$10, H20&lt;=Readonly_Length_Matching_Rule!$C$10),"Pass","Fail")</f>
        <v>Fail</v>
      </c>
      <c r="Q20" s="180"/>
      <c r="R20" s="181"/>
      <c r="S20" s="181"/>
      <c r="T20" s="182"/>
      <c r="U20" s="183" t="str">
        <f>IF((ABS(H19-H20)&lt;=5),"Pass",ABS(H19-H20))</f>
        <v>Pass</v>
      </c>
      <c r="V20" s="113"/>
    </row>
    <row r="21" spans="1:26" s="95" customFormat="1" ht="11.4">
      <c r="A21" s="96" t="s">
        <v>40</v>
      </c>
      <c r="B21" s="143"/>
      <c r="C21" s="143"/>
      <c r="D21" s="144"/>
      <c r="E21" s="144"/>
      <c r="F21" s="144"/>
      <c r="G21" s="144"/>
      <c r="H21" s="159"/>
      <c r="I21" s="144"/>
      <c r="J21" s="144"/>
      <c r="K21" s="144"/>
      <c r="L21" s="144"/>
      <c r="M21" s="144"/>
      <c r="N21" s="144"/>
      <c r="O21" s="144"/>
      <c r="P21" s="170"/>
      <c r="Q21" s="176"/>
      <c r="R21" s="177"/>
      <c r="S21" s="177"/>
      <c r="T21" s="178"/>
      <c r="U21" s="174"/>
      <c r="V21" s="114"/>
    </row>
    <row r="22" spans="1:26" s="95" customFormat="1" ht="11.4">
      <c r="A22" s="97" t="s">
        <v>65</v>
      </c>
      <c r="B22" s="142">
        <f>$B$4</f>
        <v>0</v>
      </c>
      <c r="C22" s="142">
        <f>$C$4</f>
        <v>0</v>
      </c>
      <c r="D22" s="142">
        <f>$D$16</f>
        <v>0</v>
      </c>
      <c r="E22" s="158"/>
      <c r="F22" s="158"/>
      <c r="G22" s="142">
        <f>$G$16</f>
        <v>0</v>
      </c>
      <c r="H22" s="142">
        <f>SUM(B22:F22)</f>
        <v>0</v>
      </c>
      <c r="I22" s="168" t="str">
        <f>IF(AND($B22&gt;= Readonly_Length_Matching_Rule!$B$19, $B22&lt;=Readonly_Length_Matching_Rule!$C$19),"Pass","Fail")</f>
        <v>Pass</v>
      </c>
      <c r="J22" s="168" t="str">
        <f>IF(AND($C22&gt;= Readonly_Length_Matching_Rule!$D$19, $C22&lt;=Readonly_Length_Matching_Rule!$E$19),"Pass","Fail")</f>
        <v>Fail</v>
      </c>
      <c r="K22" s="168" t="str">
        <f>IF(AND($D22&gt;= Readonly_Length_Matching_Rule!$F$19, $D22&lt;=Readonly_Length_Matching_Rule!$G$19),"Pass","Fail")</f>
        <v>Fail</v>
      </c>
      <c r="L22" s="168" t="str">
        <f>IF(AND($E22&gt;= Readonly_Length_Matching_Rule!$H$19, $E22&lt;=Readonly_Length_Matching_Rule!$I$19),"Pass","Fail")</f>
        <v>Fail</v>
      </c>
      <c r="M22" s="168" t="str">
        <f>IF(AND($F22&gt;= Readonly_Length_Matching_Rule!$J$19, $F22&lt;=Readonly_Length_Matching_Rule!$K$19),"Pass","Fail")</f>
        <v>Fail</v>
      </c>
      <c r="N22" s="168" t="str">
        <f>IF(AND($G22&gt;= Readonly_Length_Matching_Rule!$L$19, $G22&lt;=Readonly_Length_Matching_Rule!$M$19),"Pass","Fail")</f>
        <v>Fail</v>
      </c>
      <c r="O22" s="168" t="str">
        <f>IF(AND((E22+F22)&gt;= Readonly_Length_Matching_Rule!$N$19, (E22+F22)&lt;=Readonly_Length_Matching_Rule!$O$19),"Pass","Fail")</f>
        <v>Fail</v>
      </c>
      <c r="P22" s="179" t="str">
        <f>IF(AND(H22&gt;= Readonly_Length_Matching_Rule!$B$10, H22&lt;=Readonly_Length_Matching_Rule!$C$10),"Pass","Fail")</f>
        <v>Fail</v>
      </c>
      <c r="Q22" s="180"/>
      <c r="R22" s="181"/>
      <c r="S22" s="181"/>
      <c r="T22" s="182"/>
      <c r="U22" s="183" t="str">
        <f>IF((ABS(H22-H23)&lt;=5),"Pass",ABS(H22-H23))</f>
        <v>Pass</v>
      </c>
      <c r="V22" s="113"/>
    </row>
    <row r="23" spans="1:26" s="95" customFormat="1" ht="11.4">
      <c r="A23" s="97" t="s">
        <v>197</v>
      </c>
      <c r="B23" s="142">
        <f>$B$5</f>
        <v>0</v>
      </c>
      <c r="C23" s="142">
        <f>$C$5</f>
        <v>0</v>
      </c>
      <c r="D23" s="142">
        <f>$D$17</f>
        <v>0</v>
      </c>
      <c r="E23" s="158"/>
      <c r="F23" s="158"/>
      <c r="G23" s="142">
        <f>$G$17</f>
        <v>0</v>
      </c>
      <c r="H23" s="142">
        <f>SUM(B23:F23)</f>
        <v>0</v>
      </c>
      <c r="I23" s="168" t="str">
        <f>IF(AND($B23&gt;= Readonly_Length_Matching_Rule!$B$19, $B23&lt;=Readonly_Length_Matching_Rule!$C$19),"Pass","Fail")</f>
        <v>Pass</v>
      </c>
      <c r="J23" s="168" t="str">
        <f>IF(AND($C23&gt;= Readonly_Length_Matching_Rule!$D$19, $C23&lt;=Readonly_Length_Matching_Rule!$E$19),"Pass","Fail")</f>
        <v>Fail</v>
      </c>
      <c r="K23" s="168" t="str">
        <f>IF(AND($D23&gt;= Readonly_Length_Matching_Rule!$F$19, $D23&lt;=Readonly_Length_Matching_Rule!$G$19),"Pass","Fail")</f>
        <v>Fail</v>
      </c>
      <c r="L23" s="168" t="str">
        <f>IF(AND($E23&gt;= Readonly_Length_Matching_Rule!$H$19, $E23&lt;=Readonly_Length_Matching_Rule!$I$19),"Pass","Fail")</f>
        <v>Fail</v>
      </c>
      <c r="M23" s="168" t="str">
        <f>IF(AND($F23&gt;= Readonly_Length_Matching_Rule!$J$19, $F23&lt;=Readonly_Length_Matching_Rule!$K$19),"Pass","Fail")</f>
        <v>Fail</v>
      </c>
      <c r="N23" s="168" t="str">
        <f>IF(AND($G23&gt;= Readonly_Length_Matching_Rule!$L$19, $G23&lt;=Readonly_Length_Matching_Rule!$M$19),"Pass","Fail")</f>
        <v>Fail</v>
      </c>
      <c r="O23" s="168" t="str">
        <f>IF(AND((E23+F23)&gt;= Readonly_Length_Matching_Rule!$N$19, (E23+F23)&lt;=Readonly_Length_Matching_Rule!$O$19),"Pass","Fail")</f>
        <v>Fail</v>
      </c>
      <c r="P23" s="179" t="str">
        <f>IF(AND(H23&gt;= Readonly_Length_Matching_Rule!$B$10, H23&lt;=Readonly_Length_Matching_Rule!$C$10),"Pass","Fail")</f>
        <v>Fail</v>
      </c>
      <c r="Q23" s="180"/>
      <c r="R23" s="181"/>
      <c r="S23" s="181"/>
      <c r="T23" s="182"/>
      <c r="U23" s="183" t="str">
        <f>IF((ABS(H22-H23)&lt;=5),"Pass",ABS(H22-H23))</f>
        <v>Pass</v>
      </c>
      <c r="V23" s="113"/>
    </row>
    <row r="24" spans="1:26" s="95" customFormat="1" ht="11.4">
      <c r="A24" s="96" t="s">
        <v>41</v>
      </c>
      <c r="B24" s="143"/>
      <c r="C24" s="143"/>
      <c r="D24" s="144"/>
      <c r="E24" s="144"/>
      <c r="F24" s="144"/>
      <c r="G24" s="144"/>
      <c r="H24" s="159"/>
      <c r="I24" s="144"/>
      <c r="J24" s="144"/>
      <c r="K24" s="144"/>
      <c r="L24" s="144"/>
      <c r="M24" s="144"/>
      <c r="N24" s="144"/>
      <c r="O24" s="144"/>
      <c r="P24" s="170"/>
      <c r="Q24" s="176"/>
      <c r="R24" s="177"/>
      <c r="S24" s="177"/>
      <c r="T24" s="178"/>
      <c r="U24" s="174"/>
      <c r="V24" s="114"/>
    </row>
    <row r="25" spans="1:26" s="95" customFormat="1" ht="11.4">
      <c r="A25" s="97" t="s">
        <v>65</v>
      </c>
      <c r="B25" s="142">
        <f>$B$4</f>
        <v>0</v>
      </c>
      <c r="C25" s="142">
        <f>$C$4</f>
        <v>0</v>
      </c>
      <c r="D25" s="142">
        <f>$D$16</f>
        <v>0</v>
      </c>
      <c r="E25" s="142">
        <f>$E$22</f>
        <v>0</v>
      </c>
      <c r="F25" s="158"/>
      <c r="G25" s="142">
        <f>$G$16</f>
        <v>0</v>
      </c>
      <c r="H25" s="142">
        <f>SUM(B25:F25)</f>
        <v>0</v>
      </c>
      <c r="I25" s="168" t="str">
        <f>IF(AND($B25&gt;= Readonly_Length_Matching_Rule!$B$19, $B25&lt;=Readonly_Length_Matching_Rule!$C$19),"Pass","Fail")</f>
        <v>Pass</v>
      </c>
      <c r="J25" s="168" t="str">
        <f>IF(AND($C25&gt;= Readonly_Length_Matching_Rule!$D$19, $C25&lt;=Readonly_Length_Matching_Rule!$E$19),"Pass","Fail")</f>
        <v>Fail</v>
      </c>
      <c r="K25" s="168" t="str">
        <f>IF(AND($D25&gt;= Readonly_Length_Matching_Rule!$F$19, $D25&lt;=Readonly_Length_Matching_Rule!$G$19),"Pass","Fail")</f>
        <v>Fail</v>
      </c>
      <c r="L25" s="168" t="str">
        <f>IF(AND($E25&gt;= Readonly_Length_Matching_Rule!$H$19, $E25&lt;=Readonly_Length_Matching_Rule!$I$19),"Pass","Fail")</f>
        <v>Fail</v>
      </c>
      <c r="M25" s="168" t="str">
        <f>IF(AND($F25&gt;= Readonly_Length_Matching_Rule!$J$19, $F25&lt;=Readonly_Length_Matching_Rule!$K$19),"Pass","Fail")</f>
        <v>Fail</v>
      </c>
      <c r="N25" s="168" t="str">
        <f>IF(AND($G25&gt;= Readonly_Length_Matching_Rule!$L$19, $G25&lt;=Readonly_Length_Matching_Rule!$M$19),"Pass","Fail")</f>
        <v>Fail</v>
      </c>
      <c r="O25" s="168" t="str">
        <f>IF(AND((E25+F25)&gt;= Readonly_Length_Matching_Rule!$N$19, (E25+F25)&lt;=Readonly_Length_Matching_Rule!$O$19),"Pass","Fail")</f>
        <v>Fail</v>
      </c>
      <c r="P25" s="179" t="str">
        <f>IF(AND(H25&gt;= Readonly_Length_Matching_Rule!$B$10, H25&lt;=Readonly_Length_Matching_Rule!$C$10),"Pass","Fail")</f>
        <v>Fail</v>
      </c>
      <c r="Q25" s="180"/>
      <c r="R25" s="181"/>
      <c r="S25" s="181"/>
      <c r="T25" s="182"/>
      <c r="U25" s="183" t="str">
        <f>IF((ABS(H25-H26)&lt;=5),"Pass",ABS(H25-H26))</f>
        <v>Pass</v>
      </c>
      <c r="V25" s="113"/>
    </row>
    <row r="26" spans="1:26" s="95" customFormat="1" ht="11.4">
      <c r="A26" s="97" t="s">
        <v>197</v>
      </c>
      <c r="B26" s="142">
        <f>$B$5</f>
        <v>0</v>
      </c>
      <c r="C26" s="142">
        <f>$C$5</f>
        <v>0</v>
      </c>
      <c r="D26" s="142">
        <f>$D$17</f>
        <v>0</v>
      </c>
      <c r="E26" s="142">
        <f>$E$23</f>
        <v>0</v>
      </c>
      <c r="F26" s="158"/>
      <c r="G26" s="142">
        <f>$G$17</f>
        <v>0</v>
      </c>
      <c r="H26" s="142">
        <f>SUM(B26:F26)</f>
        <v>0</v>
      </c>
      <c r="I26" s="168" t="str">
        <f>IF(AND($B26&gt;= Readonly_Length_Matching_Rule!$B$19, $B26&lt;=Readonly_Length_Matching_Rule!$C$19),"Pass","Fail")</f>
        <v>Pass</v>
      </c>
      <c r="J26" s="168" t="str">
        <f>IF(AND($C26&gt;= Readonly_Length_Matching_Rule!$D$19, $C26&lt;=Readonly_Length_Matching_Rule!$E$19),"Pass","Fail")</f>
        <v>Fail</v>
      </c>
      <c r="K26" s="168" t="str">
        <f>IF(AND($D26&gt;= Readonly_Length_Matching_Rule!$F$19, $D26&lt;=Readonly_Length_Matching_Rule!$G$19),"Pass","Fail")</f>
        <v>Fail</v>
      </c>
      <c r="L26" s="168" t="str">
        <f>IF(AND($E26&gt;= Readonly_Length_Matching_Rule!$H$19, $E26&lt;=Readonly_Length_Matching_Rule!$I$19),"Pass","Fail")</f>
        <v>Fail</v>
      </c>
      <c r="M26" s="168" t="str">
        <f>IF(AND($F26&gt;= Readonly_Length_Matching_Rule!$J$19, $F26&lt;=Readonly_Length_Matching_Rule!$K$19),"Pass","Fail")</f>
        <v>Fail</v>
      </c>
      <c r="N26" s="168" t="str">
        <f>IF(AND($G26&gt;= Readonly_Length_Matching_Rule!$L$19, $G26&lt;=Readonly_Length_Matching_Rule!$M$19),"Pass","Fail")</f>
        <v>Fail</v>
      </c>
      <c r="O26" s="168" t="str">
        <f>IF(AND((E26+F26)&gt;= Readonly_Length_Matching_Rule!$N$19, (E26+F26)&lt;=Readonly_Length_Matching_Rule!$O$19),"Pass","Fail")</f>
        <v>Fail</v>
      </c>
      <c r="P26" s="179" t="str">
        <f>IF(AND(H26&gt;= Readonly_Length_Matching_Rule!$B$10, H26&lt;=Readonly_Length_Matching_Rule!$C$10),"Pass","Fail")</f>
        <v>Fail</v>
      </c>
      <c r="Q26" s="184"/>
      <c r="R26" s="185"/>
      <c r="S26" s="185"/>
      <c r="T26" s="186"/>
      <c r="U26" s="183" t="str">
        <f>IF((ABS(H25-H26)&lt;=5),"Pass",ABS(H25-H26))</f>
        <v>Pass</v>
      </c>
      <c r="V26" s="113"/>
    </row>
    <row r="27" spans="1:26">
      <c r="A27" s="98"/>
      <c r="B27" s="99"/>
      <c r="C27" s="100"/>
      <c r="D27" s="100"/>
      <c r="E27" s="100"/>
      <c r="F27" s="100"/>
      <c r="G27" s="99"/>
      <c r="H27" s="98"/>
      <c r="I27" s="101"/>
      <c r="J27" s="101"/>
      <c r="K27" s="101"/>
      <c r="L27" s="101"/>
      <c r="M27" s="101"/>
      <c r="N27" s="101"/>
      <c r="O27" s="101"/>
      <c r="P27" s="101"/>
      <c r="Q27" s="101"/>
      <c r="R27" s="101"/>
      <c r="S27" s="101"/>
      <c r="T27" s="101"/>
      <c r="U27" s="101"/>
      <c r="V27" s="102"/>
      <c r="W27" s="99"/>
      <c r="X27" s="99"/>
      <c r="Y27" s="99"/>
      <c r="Z27" s="99"/>
    </row>
    <row r="28" spans="1:26">
      <c r="A28" s="103"/>
      <c r="B28" s="103"/>
      <c r="C28" s="103"/>
      <c r="D28" s="103"/>
      <c r="E28" s="103"/>
      <c r="F28" s="103"/>
      <c r="G28" s="99"/>
      <c r="H28" s="103"/>
      <c r="I28" s="103"/>
      <c r="J28" s="103"/>
      <c r="K28" s="103"/>
      <c r="L28" s="103"/>
      <c r="M28" s="103"/>
      <c r="N28" s="103"/>
      <c r="O28" s="103"/>
      <c r="P28" s="103"/>
      <c r="Q28" s="103"/>
      <c r="R28" s="103"/>
      <c r="S28" s="103"/>
      <c r="T28" s="103"/>
    </row>
    <row r="29" spans="1:26">
      <c r="A29" s="103"/>
      <c r="B29" s="103"/>
      <c r="C29" s="103"/>
      <c r="D29" s="103"/>
      <c r="E29" s="103"/>
      <c r="F29" s="103"/>
      <c r="G29" s="99"/>
      <c r="H29" s="103"/>
      <c r="I29" s="103"/>
      <c r="J29" s="103"/>
      <c r="K29" s="103"/>
      <c r="L29" s="103"/>
      <c r="M29" s="103"/>
      <c r="N29" s="103"/>
      <c r="O29" s="103"/>
      <c r="P29" s="103"/>
      <c r="Q29" s="103"/>
      <c r="R29" s="103"/>
      <c r="S29" s="103"/>
      <c r="T29" s="103"/>
    </row>
    <row r="30" spans="1:26" ht="14.25" customHeight="1">
      <c r="A30" s="103"/>
      <c r="B30" s="103"/>
      <c r="C30" s="103"/>
      <c r="D30" s="103"/>
      <c r="E30" s="103"/>
      <c r="F30" s="103"/>
      <c r="G30" s="99"/>
      <c r="H30" s="103"/>
      <c r="I30" s="103"/>
      <c r="J30" s="103"/>
      <c r="K30" s="103"/>
      <c r="L30" s="103"/>
      <c r="M30" s="103"/>
      <c r="N30" s="103"/>
      <c r="O30" s="103"/>
      <c r="P30" s="103"/>
      <c r="Q30" s="103"/>
      <c r="R30" s="103"/>
      <c r="S30" s="103"/>
      <c r="T30" s="103"/>
    </row>
    <row r="31" spans="1:26">
      <c r="A31" s="103"/>
      <c r="B31" s="103"/>
      <c r="C31" s="103"/>
      <c r="D31" s="105"/>
      <c r="E31" s="105"/>
      <c r="F31" s="105"/>
      <c r="G31" s="106"/>
      <c r="H31" s="103"/>
      <c r="I31" s="105"/>
      <c r="J31" s="105"/>
      <c r="K31" s="105"/>
      <c r="L31" s="105"/>
      <c r="M31" s="105"/>
      <c r="N31" s="105"/>
      <c r="O31" s="105"/>
      <c r="P31" s="105"/>
      <c r="Q31" s="105"/>
      <c r="R31" s="105"/>
      <c r="S31" s="105"/>
      <c r="T31" s="105"/>
      <c r="U31" s="107"/>
    </row>
    <row r="32" spans="1:26" ht="16.2">
      <c r="A32" s="108" t="s">
        <v>20</v>
      </c>
      <c r="B32" s="103"/>
      <c r="C32" s="103"/>
      <c r="D32" s="103"/>
      <c r="E32" s="103"/>
      <c r="F32" s="103"/>
      <c r="G32" s="99"/>
      <c r="H32" s="103"/>
      <c r="I32" s="103"/>
      <c r="J32" s="103"/>
      <c r="K32" s="103"/>
      <c r="L32" s="103"/>
      <c r="M32" s="103"/>
      <c r="N32" s="103"/>
      <c r="O32" s="103"/>
      <c r="P32" s="103"/>
      <c r="Q32" s="103"/>
      <c r="R32" s="103"/>
      <c r="S32" s="103"/>
      <c r="T32" s="103"/>
    </row>
    <row r="33" spans="1:20">
      <c r="A33" s="103"/>
      <c r="B33" s="103"/>
      <c r="C33" s="103"/>
      <c r="D33" s="103"/>
      <c r="E33" s="103"/>
      <c r="F33" s="103"/>
      <c r="G33" s="99"/>
      <c r="H33" s="103"/>
      <c r="I33" s="103"/>
      <c r="J33" s="103"/>
      <c r="K33" s="103"/>
      <c r="L33" s="103"/>
      <c r="M33" s="103"/>
      <c r="N33" s="103"/>
      <c r="O33" s="103"/>
      <c r="P33" s="103"/>
      <c r="Q33" s="103"/>
      <c r="R33" s="103"/>
      <c r="S33" s="103"/>
      <c r="T33" s="103"/>
    </row>
    <row r="34" spans="1:20">
      <c r="A34" s="103"/>
      <c r="B34" s="103"/>
      <c r="C34" s="103"/>
      <c r="D34" s="103"/>
      <c r="E34" s="103"/>
      <c r="F34" s="103"/>
      <c r="G34" s="99"/>
      <c r="H34" s="103"/>
      <c r="I34" s="103"/>
      <c r="J34" s="103"/>
      <c r="K34" s="103"/>
      <c r="L34" s="103"/>
      <c r="M34" s="103"/>
      <c r="N34" s="103"/>
      <c r="O34" s="103"/>
      <c r="P34" s="103"/>
      <c r="Q34" s="103"/>
      <c r="R34" s="103"/>
      <c r="S34" s="103"/>
      <c r="T34" s="103"/>
    </row>
    <row r="35" spans="1:20">
      <c r="A35" s="103"/>
      <c r="B35" s="103"/>
      <c r="C35" s="103"/>
      <c r="D35" s="103"/>
      <c r="E35" s="103"/>
      <c r="F35" s="103"/>
      <c r="G35" s="99"/>
      <c r="H35" s="103"/>
      <c r="I35" s="103"/>
      <c r="J35" s="103"/>
      <c r="K35" s="103"/>
      <c r="L35" s="103"/>
      <c r="M35" s="103"/>
      <c r="N35" s="103"/>
      <c r="O35" s="103"/>
      <c r="P35" s="103"/>
      <c r="Q35" s="103"/>
      <c r="R35" s="103"/>
      <c r="S35" s="103"/>
      <c r="T35" s="103"/>
    </row>
    <row r="36" spans="1:20">
      <c r="A36" s="103"/>
      <c r="B36" s="103"/>
      <c r="C36" s="103"/>
      <c r="D36" s="103"/>
      <c r="E36" s="103"/>
      <c r="F36" s="103"/>
      <c r="G36" s="99"/>
      <c r="H36" s="103"/>
      <c r="I36" s="103"/>
      <c r="J36" s="103"/>
      <c r="K36" s="103"/>
      <c r="L36" s="103"/>
      <c r="M36" s="103"/>
      <c r="N36" s="103"/>
      <c r="O36" s="103"/>
      <c r="P36" s="103"/>
      <c r="Q36" s="103"/>
      <c r="R36" s="103"/>
      <c r="S36" s="103"/>
      <c r="T36" s="103"/>
    </row>
    <row r="37" spans="1:20">
      <c r="A37" s="103"/>
      <c r="B37" s="103"/>
      <c r="C37" s="103"/>
      <c r="D37" s="103"/>
      <c r="E37" s="103"/>
      <c r="F37" s="103"/>
      <c r="G37" s="99"/>
      <c r="H37" s="103"/>
      <c r="I37" s="103"/>
      <c r="J37" s="103"/>
      <c r="K37" s="103"/>
      <c r="L37" s="103"/>
      <c r="M37" s="103"/>
      <c r="N37" s="103"/>
      <c r="O37" s="103"/>
      <c r="P37" s="103"/>
      <c r="Q37" s="103"/>
      <c r="R37" s="103"/>
      <c r="S37" s="103"/>
      <c r="T37" s="103"/>
    </row>
    <row r="38" spans="1:20">
      <c r="A38" s="103"/>
      <c r="B38" s="103"/>
      <c r="C38" s="103"/>
      <c r="D38" s="103"/>
      <c r="E38" s="103"/>
      <c r="F38" s="103"/>
      <c r="G38" s="99"/>
      <c r="H38" s="103"/>
      <c r="I38" s="103"/>
      <c r="J38" s="103"/>
      <c r="K38" s="103"/>
      <c r="L38" s="103"/>
      <c r="M38" s="103"/>
      <c r="N38" s="103"/>
      <c r="O38" s="103"/>
      <c r="P38" s="103"/>
      <c r="Q38" s="103"/>
      <c r="R38" s="103"/>
      <c r="S38" s="103"/>
      <c r="T38" s="103"/>
    </row>
    <row r="39" spans="1:20">
      <c r="A39" s="103"/>
      <c r="B39" s="103"/>
      <c r="C39" s="103"/>
      <c r="D39" s="103"/>
      <c r="E39" s="103"/>
      <c r="F39" s="103"/>
      <c r="G39" s="99"/>
      <c r="H39" s="103"/>
      <c r="I39" s="103"/>
      <c r="J39" s="103"/>
      <c r="K39" s="103"/>
      <c r="L39" s="103"/>
      <c r="M39" s="103"/>
      <c r="N39" s="103"/>
      <c r="O39" s="103"/>
      <c r="P39" s="103"/>
      <c r="Q39" s="103"/>
      <c r="R39" s="103"/>
      <c r="S39" s="103"/>
      <c r="T39" s="103"/>
    </row>
    <row r="40" spans="1:20">
      <c r="A40" s="103"/>
      <c r="B40" s="103"/>
      <c r="C40" s="103"/>
      <c r="D40" s="103"/>
      <c r="E40" s="103"/>
      <c r="F40" s="103"/>
      <c r="G40" s="99"/>
      <c r="H40" s="103"/>
      <c r="I40" s="103"/>
      <c r="J40" s="103"/>
      <c r="K40" s="103"/>
      <c r="L40" s="103"/>
      <c r="M40" s="103"/>
      <c r="N40" s="103"/>
      <c r="O40" s="103"/>
      <c r="P40" s="103"/>
      <c r="Q40" s="103"/>
      <c r="R40" s="103"/>
      <c r="S40" s="103"/>
      <c r="T40" s="103"/>
    </row>
    <row r="41" spans="1:20">
      <c r="A41" s="103"/>
      <c r="B41" s="103"/>
      <c r="C41" s="103"/>
      <c r="D41" s="103"/>
      <c r="E41" s="103"/>
      <c r="F41" s="103"/>
      <c r="G41" s="99"/>
      <c r="H41" s="103"/>
      <c r="I41" s="103"/>
      <c r="J41" s="103"/>
      <c r="K41" s="103"/>
      <c r="L41" s="103"/>
      <c r="M41" s="103"/>
      <c r="N41" s="103"/>
      <c r="O41" s="103"/>
      <c r="P41" s="103"/>
      <c r="Q41" s="103"/>
      <c r="R41" s="103"/>
      <c r="S41" s="103"/>
      <c r="T41" s="103"/>
    </row>
    <row r="42" spans="1:20">
      <c r="A42" s="103"/>
      <c r="B42" s="103"/>
      <c r="C42" s="103"/>
      <c r="D42" s="103"/>
      <c r="E42" s="103"/>
      <c r="F42" s="103"/>
      <c r="G42" s="99"/>
      <c r="H42" s="103"/>
      <c r="I42" s="103"/>
      <c r="J42" s="103"/>
      <c r="K42" s="103"/>
      <c r="L42" s="103"/>
      <c r="M42" s="103"/>
      <c r="N42" s="103"/>
      <c r="O42" s="103"/>
      <c r="P42" s="103"/>
      <c r="Q42" s="103"/>
      <c r="R42" s="103"/>
      <c r="S42" s="103"/>
      <c r="T42" s="103"/>
    </row>
    <row r="43" spans="1:20">
      <c r="A43" s="103"/>
      <c r="B43" s="103"/>
      <c r="C43" s="103"/>
      <c r="D43" s="103"/>
      <c r="E43" s="103"/>
      <c r="F43" s="103"/>
      <c r="G43" s="99"/>
      <c r="H43" s="103"/>
      <c r="I43" s="103"/>
      <c r="J43" s="103"/>
      <c r="K43" s="103"/>
      <c r="L43" s="103"/>
      <c r="M43" s="103"/>
      <c r="N43" s="103"/>
      <c r="O43" s="103"/>
      <c r="P43" s="103"/>
      <c r="Q43" s="103"/>
      <c r="R43" s="103"/>
      <c r="S43" s="103"/>
      <c r="T43" s="103"/>
    </row>
    <row r="44" spans="1:20">
      <c r="A44" s="103"/>
      <c r="B44" s="103"/>
      <c r="C44" s="103"/>
      <c r="D44" s="103"/>
      <c r="E44" s="103"/>
      <c r="F44" s="103"/>
      <c r="G44" s="99"/>
      <c r="H44" s="103"/>
      <c r="I44" s="103"/>
      <c r="J44" s="103"/>
      <c r="K44" s="103"/>
      <c r="L44" s="103"/>
      <c r="M44" s="103"/>
      <c r="N44" s="103"/>
      <c r="O44" s="103"/>
      <c r="P44" s="103"/>
      <c r="Q44" s="103"/>
      <c r="R44" s="103"/>
      <c r="S44" s="103"/>
      <c r="T44" s="103"/>
    </row>
    <row r="45" spans="1:20">
      <c r="A45" s="103"/>
      <c r="B45" s="103"/>
      <c r="C45" s="103"/>
      <c r="D45" s="103"/>
      <c r="E45" s="103"/>
      <c r="F45" s="103"/>
      <c r="G45" s="99"/>
      <c r="H45" s="103"/>
      <c r="I45" s="103"/>
      <c r="J45" s="103"/>
      <c r="K45" s="103"/>
      <c r="L45" s="103"/>
      <c r="M45" s="103"/>
      <c r="N45" s="103"/>
      <c r="O45" s="103"/>
      <c r="P45" s="103"/>
      <c r="Q45" s="103"/>
      <c r="R45" s="103"/>
      <c r="S45" s="103"/>
      <c r="T45" s="103"/>
    </row>
    <row r="46" spans="1:20">
      <c r="A46" s="103"/>
      <c r="B46" s="103"/>
      <c r="C46" s="103"/>
      <c r="D46" s="103"/>
      <c r="E46" s="103"/>
      <c r="F46" s="103"/>
      <c r="G46" s="99"/>
      <c r="H46" s="103"/>
      <c r="I46" s="103"/>
      <c r="J46" s="103"/>
      <c r="K46" s="103"/>
      <c r="L46" s="103"/>
      <c r="M46" s="103"/>
      <c r="N46" s="103"/>
      <c r="O46" s="103"/>
      <c r="P46" s="103"/>
      <c r="Q46" s="103"/>
      <c r="R46" s="103"/>
      <c r="S46" s="103"/>
      <c r="T46" s="103"/>
    </row>
    <row r="47" spans="1:20">
      <c r="A47" s="103"/>
      <c r="B47" s="103"/>
      <c r="C47" s="103"/>
      <c r="D47" s="103"/>
      <c r="E47" s="103"/>
      <c r="F47" s="103"/>
      <c r="G47" s="99"/>
      <c r="H47" s="103"/>
      <c r="I47" s="103"/>
      <c r="J47" s="103"/>
      <c r="K47" s="103"/>
      <c r="L47" s="103"/>
      <c r="M47" s="103"/>
      <c r="N47" s="103"/>
      <c r="O47" s="103"/>
      <c r="P47" s="103"/>
      <c r="Q47" s="103"/>
      <c r="R47" s="103"/>
      <c r="S47" s="103"/>
      <c r="T47" s="103"/>
    </row>
    <row r="48" spans="1:20">
      <c r="A48" s="103"/>
      <c r="B48" s="103"/>
      <c r="C48" s="103"/>
      <c r="D48" s="103"/>
      <c r="E48" s="103"/>
      <c r="F48" s="103"/>
      <c r="G48" s="99"/>
      <c r="H48" s="103"/>
      <c r="I48" s="103"/>
      <c r="J48" s="103"/>
      <c r="K48" s="103"/>
      <c r="L48" s="103"/>
      <c r="M48" s="103"/>
      <c r="N48" s="103"/>
      <c r="O48" s="103"/>
      <c r="P48" s="103"/>
      <c r="Q48" s="103"/>
      <c r="R48" s="103"/>
      <c r="S48" s="103"/>
      <c r="T48" s="103"/>
    </row>
    <row r="49" spans="1:20">
      <c r="A49" s="103"/>
      <c r="B49" s="103"/>
      <c r="C49" s="103"/>
      <c r="D49" s="103"/>
      <c r="E49" s="103"/>
      <c r="F49" s="103"/>
      <c r="G49" s="99"/>
      <c r="H49" s="103"/>
      <c r="I49" s="103"/>
      <c r="J49" s="103"/>
      <c r="K49" s="103"/>
      <c r="L49" s="103"/>
      <c r="M49" s="103"/>
      <c r="N49" s="103"/>
      <c r="O49" s="103"/>
      <c r="P49" s="103"/>
      <c r="Q49" s="103"/>
      <c r="R49" s="103"/>
      <c r="S49" s="103"/>
      <c r="T49" s="103"/>
    </row>
    <row r="50" spans="1:20">
      <c r="A50" s="103"/>
      <c r="B50" s="103"/>
      <c r="C50" s="103"/>
      <c r="D50" s="103"/>
      <c r="E50" s="103"/>
      <c r="F50" s="103"/>
      <c r="G50" s="99"/>
      <c r="H50" s="103"/>
      <c r="I50" s="103"/>
      <c r="J50" s="103"/>
      <c r="K50" s="103"/>
      <c r="L50" s="103"/>
      <c r="M50" s="103"/>
      <c r="N50" s="103"/>
      <c r="O50" s="103"/>
      <c r="P50" s="103"/>
      <c r="Q50" s="103"/>
      <c r="R50" s="103"/>
      <c r="S50" s="103"/>
      <c r="T50" s="103"/>
    </row>
    <row r="51" spans="1:20">
      <c r="A51" s="103"/>
      <c r="B51" s="103"/>
      <c r="C51" s="103"/>
      <c r="D51" s="103"/>
      <c r="E51" s="103"/>
      <c r="F51" s="103"/>
      <c r="G51" s="99"/>
      <c r="H51" s="103"/>
      <c r="I51" s="103"/>
      <c r="J51" s="103"/>
      <c r="K51" s="103"/>
      <c r="L51" s="103"/>
      <c r="M51" s="103"/>
      <c r="N51" s="103"/>
      <c r="O51" s="103"/>
      <c r="P51" s="103"/>
      <c r="Q51" s="103"/>
      <c r="R51" s="103"/>
      <c r="S51" s="103"/>
      <c r="T51" s="103"/>
    </row>
    <row r="52" spans="1:20">
      <c r="A52" s="103"/>
      <c r="B52" s="103"/>
      <c r="C52" s="103"/>
      <c r="D52" s="103"/>
      <c r="E52" s="103"/>
      <c r="F52" s="103"/>
      <c r="G52" s="99"/>
      <c r="H52" s="103"/>
      <c r="I52" s="103"/>
      <c r="J52" s="103"/>
      <c r="K52" s="103"/>
      <c r="L52" s="103"/>
      <c r="M52" s="103"/>
      <c r="N52" s="103"/>
      <c r="O52" s="103"/>
      <c r="P52" s="103"/>
      <c r="Q52" s="103"/>
      <c r="R52" s="103"/>
      <c r="S52" s="103"/>
      <c r="T52" s="103"/>
    </row>
    <row r="53" spans="1:20">
      <c r="A53" s="103"/>
      <c r="B53" s="103"/>
      <c r="C53" s="103"/>
      <c r="D53" s="103"/>
      <c r="E53" s="103"/>
      <c r="F53" s="103"/>
      <c r="G53" s="99"/>
      <c r="H53" s="103"/>
      <c r="I53" s="103"/>
      <c r="J53" s="103"/>
      <c r="K53" s="103"/>
      <c r="L53" s="103"/>
      <c r="M53" s="103"/>
      <c r="N53" s="103"/>
      <c r="O53" s="103"/>
      <c r="P53" s="103"/>
      <c r="Q53" s="103"/>
      <c r="R53" s="103"/>
      <c r="S53" s="103"/>
      <c r="T53" s="103"/>
    </row>
    <row r="54" spans="1:20">
      <c r="A54" s="103"/>
      <c r="B54" s="103"/>
      <c r="C54" s="103"/>
      <c r="D54" s="103"/>
      <c r="E54" s="103"/>
      <c r="F54" s="103"/>
      <c r="G54" s="99"/>
      <c r="H54" s="103"/>
      <c r="I54" s="103"/>
      <c r="J54" s="103"/>
      <c r="K54" s="103"/>
      <c r="L54" s="103"/>
      <c r="M54" s="103"/>
      <c r="N54" s="103"/>
      <c r="O54" s="103"/>
      <c r="P54" s="103"/>
      <c r="Q54" s="103"/>
      <c r="R54" s="103"/>
      <c r="S54" s="103"/>
      <c r="T54" s="103"/>
    </row>
  </sheetData>
  <sheetProtection sheet="1" objects="1" scenarios="1"/>
  <protectedRanges>
    <protectedRange sqref="B17:C17 B23:C23 B20:C20 B26:C27 B5:C5 B11:C11 B8:C8 B14:C14" name="Range1_1_1"/>
    <protectedRange sqref="C19 C22 C16 C25 C7 C10 C4 C13" name="Range1_1_11_1_1_1"/>
    <protectedRange sqref="B19 B22 B16 B25 B7 B10 B4 B13" name="Range1_1_10_1_1_1_1"/>
  </protectedRanges>
  <mergeCells count="1">
    <mergeCell ref="D1:H1"/>
  </mergeCells>
  <phoneticPr fontId="0" type="noConversion"/>
  <conditionalFormatting sqref="I31">
    <cfRule type="cellIs" priority="1" stopIfTrue="1" operator="equal">
      <formula>"Pass"</formula>
    </cfRule>
    <cfRule type="cellIs" priority="2" stopIfTrue="1" operator="notEqual">
      <formula>"Pass"</formula>
    </cfRule>
  </conditionalFormatting>
  <conditionalFormatting sqref="I10:U11 I7:U8 I4:U5 I16:U17 I13:U14 I19:U20 I22:U23 I25:U27">
    <cfRule type="cellIs" dxfId="31" priority="3" stopIfTrue="1" operator="equal">
      <formula>"Pass"</formula>
    </cfRule>
    <cfRule type="cellIs" dxfId="30" priority="4" stopIfTrue="1" operator="notEqual">
      <formula>"pass"</formula>
    </cfRule>
  </conditionalFormatting>
  <conditionalFormatting sqref="A1:V1">
    <cfRule type="expression" dxfId="29" priority="5" stopIfTrue="1">
      <formula>#REF! = "Fail"</formula>
    </cfRule>
    <cfRule type="expression" dxfId="28" priority="6" stopIfTrue="1">
      <formula>#REF! = "Pass"</formula>
    </cfRule>
  </conditionalFormatting>
  <conditionalFormatting sqref="V4:V5 V7:V8 V10:V11 V13:V14 V16:V17 V19:V20 V22:V26">
    <cfRule type="cellIs" dxfId="27" priority="7" stopIfTrue="1" operator="lessThanOrEqual">
      <formula>5</formula>
    </cfRule>
    <cfRule type="cellIs" dxfId="26" priority="8" stopIfTrue="1" operator="greaterThan">
      <formula>5</formula>
    </cfRule>
  </conditionalFormatting>
  <dataValidations count="2">
    <dataValidation type="list" allowBlank="1" showInputMessage="1" showErrorMessage="1" sqref="V7">
      <formula1>$AD$4:$AD$10</formula1>
    </dataValidation>
    <dataValidation type="list" allowBlank="1" showInputMessage="1" showErrorMessage="1" sqref="V4:V5 V7:V8 V10:V11 V13:V14 V16:V17 V19:V20 V22:V26">
      <formula1>$AD$6:$AD$12</formula1>
    </dataValidation>
  </dataValidations>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sheetPr codeName="Sheet6" enableFormatConditionsCalculation="0">
    <tabColor indexed="17"/>
  </sheetPr>
  <dimension ref="A1:AD62"/>
  <sheetViews>
    <sheetView zoomScale="85" workbookViewId="0"/>
  </sheetViews>
  <sheetFormatPr defaultColWidth="9.109375" defaultRowHeight="12.6"/>
  <cols>
    <col min="1" max="1" width="16.88671875" style="156" bestFit="1" customWidth="1"/>
    <col min="2" max="6" width="18.5546875" style="156" customWidth="1"/>
    <col min="7" max="7" width="18.5546875" style="149" customWidth="1"/>
    <col min="8" max="14" width="18.6640625" style="156" customWidth="1"/>
    <col min="15" max="18" width="24.5546875" style="156" customWidth="1"/>
    <col min="19" max="19" width="29.33203125" style="149" customWidth="1"/>
    <col min="20" max="20" width="21.5546875" style="152" customWidth="1"/>
    <col min="21" max="29" width="9.109375" style="149"/>
    <col min="30" max="30" width="0" style="149" hidden="1" customWidth="1"/>
    <col min="31" max="16384" width="9.109375" style="149"/>
  </cols>
  <sheetData>
    <row r="1" spans="1:30" s="145" customFormat="1" ht="25.2" thickBot="1">
      <c r="A1" s="138"/>
      <c r="B1" s="139"/>
      <c r="C1" s="139"/>
      <c r="D1" s="227"/>
      <c r="E1" s="227"/>
      <c r="F1" s="227"/>
      <c r="G1" s="227"/>
      <c r="H1" s="228"/>
      <c r="I1" s="140"/>
      <c r="J1" s="140"/>
      <c r="K1" s="140"/>
      <c r="L1" s="140"/>
      <c r="M1" s="140"/>
      <c r="N1" s="140"/>
      <c r="O1" s="140"/>
      <c r="P1" s="140"/>
      <c r="Q1" s="140"/>
      <c r="R1" s="140"/>
      <c r="S1" s="140"/>
      <c r="T1" s="141"/>
    </row>
    <row r="2" spans="1:30" s="147" customFormat="1" ht="67.5" customHeight="1">
      <c r="A2" s="146" t="s">
        <v>7</v>
      </c>
      <c r="B2" s="93" t="s">
        <v>194</v>
      </c>
      <c r="C2" s="93" t="s">
        <v>22</v>
      </c>
      <c r="D2" s="93" t="s">
        <v>23</v>
      </c>
      <c r="E2" s="93" t="s">
        <v>61</v>
      </c>
      <c r="F2" s="93" t="s">
        <v>63</v>
      </c>
      <c r="G2" s="93" t="s">
        <v>62</v>
      </c>
      <c r="H2" s="93" t="s">
        <v>21</v>
      </c>
      <c r="I2" s="93" t="s">
        <v>192</v>
      </c>
      <c r="J2" s="93" t="s">
        <v>56</v>
      </c>
      <c r="K2" s="93" t="s">
        <v>57</v>
      </c>
      <c r="L2" s="93" t="s">
        <v>58</v>
      </c>
      <c r="M2" s="93" t="s">
        <v>59</v>
      </c>
      <c r="N2" s="93" t="s">
        <v>60</v>
      </c>
      <c r="O2" s="93" t="s">
        <v>64</v>
      </c>
      <c r="P2" s="93" t="s">
        <v>188</v>
      </c>
      <c r="Q2" s="93" t="s">
        <v>176</v>
      </c>
      <c r="R2" s="93" t="s">
        <v>179</v>
      </c>
      <c r="S2" s="93" t="s">
        <v>168</v>
      </c>
      <c r="T2" s="94" t="s">
        <v>198</v>
      </c>
    </row>
    <row r="3" spans="1:30" s="147" customFormat="1" ht="11.4">
      <c r="A3" s="117" t="s">
        <v>34</v>
      </c>
      <c r="B3" s="122"/>
      <c r="C3" s="47"/>
      <c r="D3" s="47"/>
      <c r="E3" s="47"/>
      <c r="F3" s="47"/>
      <c r="G3" s="47"/>
      <c r="H3" s="47"/>
      <c r="I3" s="47"/>
      <c r="J3" s="47"/>
      <c r="K3" s="47"/>
      <c r="L3" s="47"/>
      <c r="M3" s="47"/>
      <c r="N3" s="47"/>
      <c r="O3" s="47"/>
      <c r="P3" s="47"/>
      <c r="Q3" s="47"/>
      <c r="R3" s="47"/>
      <c r="S3" s="47"/>
      <c r="T3" s="111"/>
    </row>
    <row r="4" spans="1:30" s="147" customFormat="1" ht="11.4">
      <c r="A4" s="97" t="s">
        <v>49</v>
      </c>
      <c r="B4" s="158"/>
      <c r="C4" s="158"/>
      <c r="D4" s="158"/>
      <c r="E4" s="158"/>
      <c r="F4" s="158"/>
      <c r="G4" s="158"/>
      <c r="H4" s="142">
        <f>SUM(B4:F4)</f>
        <v>0</v>
      </c>
      <c r="I4" s="168" t="str">
        <f>IF(AND(MAX(B4)&gt;= Readonly_Length_Matching_Rule!$B$20, MAX(B4)&lt;=Readonly_Length_Matching_Rule!$C$20),"Pass","Fail")</f>
        <v>Pass</v>
      </c>
      <c r="J4" s="168" t="str">
        <f>IF(AND(C4&gt;= Readonly_Length_Matching_Rule!$D$20, C4&lt;=Readonly_Length_Matching_Rule!$E$20),"Pass","Fail")</f>
        <v>Fail</v>
      </c>
      <c r="K4" s="168" t="str">
        <f>IF(AND(D4&gt;= Readonly_Length_Matching_Rule!$F$20, D4&lt;=Readonly_Length_Matching_Rule!$G$20),"Pass","Fail")</f>
        <v>Fail</v>
      </c>
      <c r="L4" s="168" t="str">
        <f>IF(AND(E4&gt;= Readonly_Length_Matching_Rule!$H$20, E4&lt;=Readonly_Length_Matching_Rule!$I$20),"Pass","Fail")</f>
        <v>Fail</v>
      </c>
      <c r="M4" s="168" t="str">
        <f>IF(AND(F4&gt;= Readonly_Length_Matching_Rule!$J$20, F4&lt;=Readonly_Length_Matching_Rule!$K$20),"Pass","Fail")</f>
        <v>Fail</v>
      </c>
      <c r="N4" s="168" t="str">
        <f>IF(AND(G4&gt;= Readonly_Length_Matching_Rule!$L$20, G4&lt;=Readonly_Length_Matching_Rule!$M$20),"Pass","Fail")</f>
        <v>Fail</v>
      </c>
      <c r="O4" s="168" t="str">
        <f>IF(SUM(E4:F4)&lt;=Readonly_Length_Matching_Rule!$O$20,"Pass","Fail")</f>
        <v>Pass</v>
      </c>
      <c r="P4" s="168" t="str">
        <f>IF(AND(H4&gt;= Readonly_Length_Matching_Rule!$B$11, H4&lt;=Readonly_Length_Matching_Rule!$C$11),"Pass","Fail")</f>
        <v>Fail</v>
      </c>
      <c r="Q4" s="168" t="str">
        <f>IF(ABS(MAX(D4,D8,D12,D16)-MIN(D4,D8,D12,D16)&lt;=100),"Pass",MAX(D4,D8,D12,D16)-MIN(D4,D8,D12,D16))</f>
        <v>Pass</v>
      </c>
      <c r="R4" s="168" t="str">
        <f>IF(ABS(MAX(E4,E8,E12,E16)-MIN(E4,E8,E12,E16)&lt;=200),"Pass",MAX(E4,E8,E12,E16)-MIN(E4,E8,E12,E16))</f>
        <v>Pass</v>
      </c>
      <c r="S4" s="168" t="str">
        <f>IF(AND(H4&gt;= (Clock!$H$4-500), H4&lt;= (Clock!$H$4+150)),"Pass","Fail")</f>
        <v>Pass</v>
      </c>
      <c r="T4" s="157"/>
    </row>
    <row r="5" spans="1:30" s="147" customFormat="1" ht="11.4">
      <c r="A5" s="97" t="s">
        <v>51</v>
      </c>
      <c r="B5" s="160"/>
      <c r="C5" s="158"/>
      <c r="D5" s="158"/>
      <c r="E5" s="158"/>
      <c r="F5" s="158"/>
      <c r="G5" s="158"/>
      <c r="H5" s="142">
        <f>SUM(B5:F5)</f>
        <v>0</v>
      </c>
      <c r="I5" s="168" t="str">
        <f>IF(AND(B5&gt;= Readonly_Length_Matching_Rule!$B$20, B5&lt;=Readonly_Length_Matching_Rule!$C$20),"Pass","Fail")</f>
        <v>Pass</v>
      </c>
      <c r="J5" s="168" t="str">
        <f>IF(AND(C5&gt;= Readonly_Length_Matching_Rule!$D$20, C5&lt;=Readonly_Length_Matching_Rule!$E$20),"Pass","Fail")</f>
        <v>Fail</v>
      </c>
      <c r="K5" s="168" t="str">
        <f>IF(AND(D5&gt;= Readonly_Length_Matching_Rule!$F$20, D5&lt;=Readonly_Length_Matching_Rule!$G$20),"Pass","Fail")</f>
        <v>Fail</v>
      </c>
      <c r="L5" s="168" t="str">
        <f>IF(AND(E5&gt;= Readonly_Length_Matching_Rule!$H$20, E5&lt;=Readonly_Length_Matching_Rule!$I$20),"Pass","Fail")</f>
        <v>Fail</v>
      </c>
      <c r="M5" s="168" t="str">
        <f>IF(AND(F5&gt;= Readonly_Length_Matching_Rule!$J$20, F5&lt;=Readonly_Length_Matching_Rule!$K$20),"Pass","Fail")</f>
        <v>Fail</v>
      </c>
      <c r="N5" s="168" t="str">
        <f>IF(AND(G5&gt;= Readonly_Length_Matching_Rule!$L$20, G5&lt;=Readonly_Length_Matching_Rule!$M$20),"Pass","Fail")</f>
        <v>Fail</v>
      </c>
      <c r="O5" s="168" t="str">
        <f>IF(SUM(E5:F5)&lt;=Readonly_Length_Matching_Rule!$O$20,"Pass","Fail")</f>
        <v>Pass</v>
      </c>
      <c r="P5" s="168" t="str">
        <f>IF(AND(H5&gt;= Readonly_Length_Matching_Rule!$B$11, H5&lt;=Readonly_Length_Matching_Rule!$C$11),"Pass","Fail")</f>
        <v>Fail</v>
      </c>
      <c r="Q5" s="168" t="str">
        <f>IF(ABS(MAX(D5,D9,D13,D17)-MIN(D5,D9,D13,D17)&lt;=100),"Pass",MAX(D5,D9,D13,D17)-MIN(D5,D9,D13,D17))</f>
        <v>Pass</v>
      </c>
      <c r="R5" s="168" t="str">
        <f>IF(ABS(MAX(E5,E9,E13,E17)-MIN(E5,E9,E13,E17)&lt;=200),"Pass",MAX(E5,E9,E13,E17)-MIN(E5,E9,E13,E17))</f>
        <v>Pass</v>
      </c>
      <c r="S5" s="168" t="str">
        <f>IF(AND(H5&gt;= (Clock!$H$4-500), H5&lt;= (Clock!$H$4+150)),"Pass","Fail")</f>
        <v>Pass</v>
      </c>
      <c r="T5" s="157"/>
    </row>
    <row r="6" spans="1:30" s="147" customFormat="1" ht="11.4">
      <c r="A6" s="97" t="s">
        <v>53</v>
      </c>
      <c r="B6" s="158"/>
      <c r="C6" s="158"/>
      <c r="D6" s="158"/>
      <c r="E6" s="158"/>
      <c r="F6" s="158"/>
      <c r="G6" s="158"/>
      <c r="H6" s="142">
        <f>SUM(B6:F6)</f>
        <v>0</v>
      </c>
      <c r="I6" s="168" t="str">
        <f>IF(AND(B6&gt;= Readonly_Length_Matching_Rule!$B$20, B6&lt;=Readonly_Length_Matching_Rule!$C$20),"Pass","Fail")</f>
        <v>Pass</v>
      </c>
      <c r="J6" s="168" t="str">
        <f>IF(AND(C6&gt;= Readonly_Length_Matching_Rule!$D$20, C6&lt;=Readonly_Length_Matching_Rule!$E$20),"Pass","Fail")</f>
        <v>Fail</v>
      </c>
      <c r="K6" s="168" t="str">
        <f>IF(AND(D6&gt;= Readonly_Length_Matching_Rule!$F$20, D6&lt;=Readonly_Length_Matching_Rule!$G$20),"Pass","Fail")</f>
        <v>Fail</v>
      </c>
      <c r="L6" s="168" t="str">
        <f>IF(AND(E6&gt;= Readonly_Length_Matching_Rule!$H$20, E6&lt;=Readonly_Length_Matching_Rule!$I$20),"Pass","Fail")</f>
        <v>Fail</v>
      </c>
      <c r="M6" s="168" t="str">
        <f>IF(AND(F6&gt;= Readonly_Length_Matching_Rule!$J$20, F6&lt;=Readonly_Length_Matching_Rule!$K$20),"Pass","Fail")</f>
        <v>Fail</v>
      </c>
      <c r="N6" s="168" t="str">
        <f>IF(AND(G6&gt;= Readonly_Length_Matching_Rule!$L$20, G6&lt;=Readonly_Length_Matching_Rule!$M$20),"Pass","Fail")</f>
        <v>Fail</v>
      </c>
      <c r="O6" s="168" t="str">
        <f>IF(SUM(E6:F6)&lt;=Readonly_Length_Matching_Rule!$O$20,"Pass","Fail")</f>
        <v>Pass</v>
      </c>
      <c r="P6" s="168" t="str">
        <f>IF(AND(H6&gt;= Readonly_Length_Matching_Rule!$B$11, H6&lt;=Readonly_Length_Matching_Rule!$C$11),"Pass","Fail")</f>
        <v>Fail</v>
      </c>
      <c r="Q6" s="168" t="str">
        <f>IF(ABS(MAX(D6,D10,D14,D18)-MIN(D6,D10,D14,D18)&lt;=100),"Pass",MAX(D6,D10,D14,D18)-MIN(D6,D10,D14,D18))</f>
        <v>Pass</v>
      </c>
      <c r="R6" s="168" t="str">
        <f>IF(ABS(MAX(E6,E10,E14,E18)-MIN(E6,E10,E14,E18)&lt;=200),"Pass",MAX(E6,E10,E14,E18)-MIN(E6,E10,E14,E18))</f>
        <v>Pass</v>
      </c>
      <c r="S6" s="168" t="str">
        <f>IF(AND(H6&gt;= (Clock!$H$4-500), H6&lt;= (Clock!$H$4+150)),"Pass","Fail")</f>
        <v>Pass</v>
      </c>
      <c r="T6" s="157"/>
      <c r="AD6" s="148">
        <v>1</v>
      </c>
    </row>
    <row r="7" spans="1:30" s="147" customFormat="1" ht="11.4">
      <c r="A7" s="117" t="s">
        <v>35</v>
      </c>
      <c r="B7" s="143"/>
      <c r="C7" s="144"/>
      <c r="D7" s="144"/>
      <c r="E7" s="144"/>
      <c r="F7" s="144"/>
      <c r="G7" s="144"/>
      <c r="H7" s="144"/>
      <c r="I7" s="144"/>
      <c r="J7" s="144"/>
      <c r="K7" s="144"/>
      <c r="L7" s="144"/>
      <c r="M7" s="144"/>
      <c r="N7" s="144"/>
      <c r="O7" s="144"/>
      <c r="P7" s="170"/>
      <c r="Q7" s="171"/>
      <c r="R7" s="173"/>
      <c r="S7" s="174"/>
      <c r="T7" s="45"/>
      <c r="AD7" s="148">
        <v>2</v>
      </c>
    </row>
    <row r="8" spans="1:30" s="147" customFormat="1" ht="11.4">
      <c r="A8" s="97" t="s">
        <v>49</v>
      </c>
      <c r="B8" s="142">
        <f>$B$4</f>
        <v>0</v>
      </c>
      <c r="C8" s="142">
        <f>$C$4</f>
        <v>0</v>
      </c>
      <c r="D8" s="142">
        <f>$D$4</f>
        <v>0</v>
      </c>
      <c r="E8" s="158"/>
      <c r="F8" s="158"/>
      <c r="G8" s="142">
        <f>$G$4</f>
        <v>0</v>
      </c>
      <c r="H8" s="142">
        <f>SUM(B8:F8)</f>
        <v>0</v>
      </c>
      <c r="I8" s="168" t="str">
        <f>IF(AND(B8&gt;= Readonly_Length_Matching_Rule!$B$20, B8&lt;=Readonly_Length_Matching_Rule!$C$20),"Pass","Fail")</f>
        <v>Pass</v>
      </c>
      <c r="J8" s="168" t="str">
        <f>IF(AND(C8&gt;= Readonly_Length_Matching_Rule!$D$20, C8&lt;=Readonly_Length_Matching_Rule!$E$20),"Pass","Fail")</f>
        <v>Fail</v>
      </c>
      <c r="K8" s="168" t="str">
        <f>IF(AND(D8&gt;= Readonly_Length_Matching_Rule!$F$20, D8&lt;=Readonly_Length_Matching_Rule!$G$20),"Pass","Fail")</f>
        <v>Fail</v>
      </c>
      <c r="L8" s="168" t="str">
        <f>IF(AND(E8&gt;= Readonly_Length_Matching_Rule!$H$20, E8&lt;=Readonly_Length_Matching_Rule!$I$20),"Pass","Fail")</f>
        <v>Fail</v>
      </c>
      <c r="M8" s="168" t="str">
        <f>IF(AND(F8&gt;= Readonly_Length_Matching_Rule!$J$20, F8&lt;=Readonly_Length_Matching_Rule!$K$20),"Pass","Fail")</f>
        <v>Fail</v>
      </c>
      <c r="N8" s="168" t="str">
        <f>IF(AND(G8&gt;= Readonly_Length_Matching_Rule!$L$20, G8&lt;=Readonly_Length_Matching_Rule!$M$20),"Pass","Fail")</f>
        <v>Fail</v>
      </c>
      <c r="O8" s="168" t="str">
        <f>IF(SUM(E8:F8)&lt;=Readonly_Length_Matching_Rule!$O$20,"Pass","Fail")</f>
        <v>Pass</v>
      </c>
      <c r="P8" s="179" t="str">
        <f>IF(AND(H8&gt;= Readonly_Length_Matching_Rule!$B$11, H8&lt;=Readonly_Length_Matching_Rule!$C$11),"Pass","Fail")</f>
        <v>Fail</v>
      </c>
      <c r="Q8" s="180"/>
      <c r="R8" s="182"/>
      <c r="S8" s="183" t="str">
        <f>IF(AND(H8&gt;= (Clock!$H$4-500), H8&lt;= (Clock!$H$4+150)),"Pass","Fail")</f>
        <v>Pass</v>
      </c>
      <c r="T8" s="157"/>
      <c r="AD8" s="148">
        <v>3</v>
      </c>
    </row>
    <row r="9" spans="1:30" s="147" customFormat="1" ht="11.4">
      <c r="A9" s="97" t="s">
        <v>51</v>
      </c>
      <c r="B9" s="142">
        <f>$B$5</f>
        <v>0</v>
      </c>
      <c r="C9" s="142">
        <f>$C$5</f>
        <v>0</v>
      </c>
      <c r="D9" s="142">
        <f>$D$5</f>
        <v>0</v>
      </c>
      <c r="E9" s="158"/>
      <c r="F9" s="158"/>
      <c r="G9" s="142">
        <f>$G$5</f>
        <v>0</v>
      </c>
      <c r="H9" s="142">
        <f>SUM(B9:F9)</f>
        <v>0</v>
      </c>
      <c r="I9" s="168" t="str">
        <f>IF(AND(B9&gt;= Readonly_Length_Matching_Rule!$B$20, B9&lt;=Readonly_Length_Matching_Rule!$C$20),"Pass","Fail")</f>
        <v>Pass</v>
      </c>
      <c r="J9" s="168" t="str">
        <f>IF(AND(C9&gt;= Readonly_Length_Matching_Rule!$D$20, C9&lt;=Readonly_Length_Matching_Rule!$E$20),"Pass","Fail")</f>
        <v>Fail</v>
      </c>
      <c r="K9" s="168" t="str">
        <f>IF(AND(D9&gt;= Readonly_Length_Matching_Rule!$F$20, D9&lt;=Readonly_Length_Matching_Rule!$G$20),"Pass","Fail")</f>
        <v>Fail</v>
      </c>
      <c r="L9" s="168" t="str">
        <f>IF(AND(E9&gt;= Readonly_Length_Matching_Rule!$H$20, E9&lt;=Readonly_Length_Matching_Rule!$I$20),"Pass","Fail")</f>
        <v>Fail</v>
      </c>
      <c r="M9" s="168" t="str">
        <f>IF(AND(F9&gt;= Readonly_Length_Matching_Rule!$J$20, F9&lt;=Readonly_Length_Matching_Rule!$K$20),"Pass","Fail")</f>
        <v>Fail</v>
      </c>
      <c r="N9" s="168" t="str">
        <f>IF(AND(G9&gt;= Readonly_Length_Matching_Rule!$L$20, G9&lt;=Readonly_Length_Matching_Rule!$M$20),"Pass","Fail")</f>
        <v>Fail</v>
      </c>
      <c r="O9" s="168" t="str">
        <f>IF(SUM(E9:F9)&lt;=Readonly_Length_Matching_Rule!$O$20,"Pass","Fail")</f>
        <v>Pass</v>
      </c>
      <c r="P9" s="179" t="str">
        <f>IF(AND(H9&gt;= Readonly_Length_Matching_Rule!$B$11, H9&lt;=Readonly_Length_Matching_Rule!$C$11),"Pass","Fail")</f>
        <v>Fail</v>
      </c>
      <c r="Q9" s="180"/>
      <c r="R9" s="182"/>
      <c r="S9" s="183" t="str">
        <f>IF(AND(H9&gt;= (Clock!$H$4-500), H9&lt;= (Clock!$H$4+150)),"Pass","Fail")</f>
        <v>Pass</v>
      </c>
      <c r="T9" s="157"/>
      <c r="AD9" s="148">
        <v>4</v>
      </c>
    </row>
    <row r="10" spans="1:30" s="147" customFormat="1" ht="11.4">
      <c r="A10" s="97" t="s">
        <v>53</v>
      </c>
      <c r="B10" s="142">
        <f>$B$6</f>
        <v>0</v>
      </c>
      <c r="C10" s="142">
        <f>$C$6</f>
        <v>0</v>
      </c>
      <c r="D10" s="142">
        <f>$D$6</f>
        <v>0</v>
      </c>
      <c r="E10" s="158"/>
      <c r="F10" s="158"/>
      <c r="G10" s="142">
        <f>$G$5</f>
        <v>0</v>
      </c>
      <c r="H10" s="142">
        <f>SUM(B10:F10)</f>
        <v>0</v>
      </c>
      <c r="I10" s="168" t="str">
        <f>IF(AND(B10&gt;= Readonly_Length_Matching_Rule!$B$20, B10&lt;=Readonly_Length_Matching_Rule!$C$20),"Pass","Fail")</f>
        <v>Pass</v>
      </c>
      <c r="J10" s="168" t="str">
        <f>IF(AND(C10&gt;= Readonly_Length_Matching_Rule!$D$20, C10&lt;=Readonly_Length_Matching_Rule!$E$20),"Pass","Fail")</f>
        <v>Fail</v>
      </c>
      <c r="K10" s="168" t="str">
        <f>IF(AND(D10&gt;= Readonly_Length_Matching_Rule!$F$20, D10&lt;=Readonly_Length_Matching_Rule!$G$20),"Pass","Fail")</f>
        <v>Fail</v>
      </c>
      <c r="L10" s="168" t="str">
        <f>IF(AND(E10&gt;= Readonly_Length_Matching_Rule!$H$20, E10&lt;=Readonly_Length_Matching_Rule!$I$20),"Pass","Fail")</f>
        <v>Fail</v>
      </c>
      <c r="M10" s="168" t="str">
        <f>IF(AND(F10&gt;= Readonly_Length_Matching_Rule!$J$20, F10&lt;=Readonly_Length_Matching_Rule!$K$20),"Pass","Fail")</f>
        <v>Fail</v>
      </c>
      <c r="N10" s="168" t="str">
        <f>IF(AND(G10&gt;= Readonly_Length_Matching_Rule!$L$20, G10&lt;=Readonly_Length_Matching_Rule!$M$20),"Pass","Fail")</f>
        <v>Fail</v>
      </c>
      <c r="O10" s="168" t="str">
        <f>IF(SUM(E10:F10)&lt;=Readonly_Length_Matching_Rule!$O$20,"Pass","Fail")</f>
        <v>Pass</v>
      </c>
      <c r="P10" s="179" t="str">
        <f>IF(AND(H10&gt;= Readonly_Length_Matching_Rule!$B$11, H10&lt;=Readonly_Length_Matching_Rule!$C$11),"Pass","Fail")</f>
        <v>Fail</v>
      </c>
      <c r="Q10" s="180"/>
      <c r="R10" s="182"/>
      <c r="S10" s="183" t="str">
        <f>IF(AND(H10&gt;= (Clock!$H$4-500), H10&lt;= (Clock!$H$4+150)),"Pass","Fail")</f>
        <v>Pass</v>
      </c>
      <c r="T10" s="157"/>
      <c r="AD10" s="148">
        <v>5</v>
      </c>
    </row>
    <row r="11" spans="1:30" s="147" customFormat="1" ht="11.4">
      <c r="A11" s="117" t="s">
        <v>36</v>
      </c>
      <c r="B11" s="143"/>
      <c r="C11" s="144"/>
      <c r="D11" s="144"/>
      <c r="E11" s="144"/>
      <c r="F11" s="144"/>
      <c r="G11" s="144"/>
      <c r="H11" s="144"/>
      <c r="I11" s="144"/>
      <c r="J11" s="144"/>
      <c r="K11" s="144"/>
      <c r="L11" s="144"/>
      <c r="M11" s="144"/>
      <c r="N11" s="144"/>
      <c r="O11" s="144"/>
      <c r="P11" s="170"/>
      <c r="Q11" s="176"/>
      <c r="R11" s="178"/>
      <c r="S11" s="174"/>
      <c r="T11" s="45"/>
      <c r="AD11" s="148">
        <v>6</v>
      </c>
    </row>
    <row r="12" spans="1:30" s="147" customFormat="1" ht="11.4">
      <c r="A12" s="97" t="s">
        <v>49</v>
      </c>
      <c r="B12" s="142">
        <f>$B$4</f>
        <v>0</v>
      </c>
      <c r="C12" s="142">
        <f>$C$4</f>
        <v>0</v>
      </c>
      <c r="D12" s="158"/>
      <c r="E12" s="158"/>
      <c r="F12" s="158"/>
      <c r="G12" s="142">
        <f>$G$4</f>
        <v>0</v>
      </c>
      <c r="H12" s="142">
        <f>SUM(B12:F12)</f>
        <v>0</v>
      </c>
      <c r="I12" s="168" t="str">
        <f>IF(AND(B12&gt;= Readonly_Length_Matching_Rule!$B$20, B12&lt;=Readonly_Length_Matching_Rule!$C$20),"Pass","Fail")</f>
        <v>Pass</v>
      </c>
      <c r="J12" s="168" t="str">
        <f>IF(AND(C12&gt;= Readonly_Length_Matching_Rule!$D$20, C12&lt;=Readonly_Length_Matching_Rule!$E$20),"Pass","Fail")</f>
        <v>Fail</v>
      </c>
      <c r="K12" s="168" t="str">
        <f>IF(AND(D12&gt;= Readonly_Length_Matching_Rule!$F$20, D12&lt;=Readonly_Length_Matching_Rule!$G$20),"Pass","Fail")</f>
        <v>Fail</v>
      </c>
      <c r="L12" s="168" t="str">
        <f>IF(AND(E12&gt;= Readonly_Length_Matching_Rule!$H$20, E12&lt;=Readonly_Length_Matching_Rule!$I$20),"Pass","Fail")</f>
        <v>Fail</v>
      </c>
      <c r="M12" s="168" t="str">
        <f>IF(AND(F12&gt;= Readonly_Length_Matching_Rule!$J$20, F12&lt;=Readonly_Length_Matching_Rule!$K$20),"Pass","Fail")</f>
        <v>Fail</v>
      </c>
      <c r="N12" s="168" t="str">
        <f>IF(AND(G12&gt;= Readonly_Length_Matching_Rule!$L$20, G12&lt;=Readonly_Length_Matching_Rule!$M$20),"Pass","Fail")</f>
        <v>Fail</v>
      </c>
      <c r="O12" s="168" t="str">
        <f>IF(SUM(E12:F12)&lt;=Readonly_Length_Matching_Rule!$O$20,"Pass","Fail")</f>
        <v>Pass</v>
      </c>
      <c r="P12" s="179" t="str">
        <f>IF(AND(H12&gt;= Readonly_Length_Matching_Rule!$B$11, H12&lt;=Readonly_Length_Matching_Rule!$C$11),"Pass","Fail")</f>
        <v>Fail</v>
      </c>
      <c r="Q12" s="180"/>
      <c r="R12" s="182"/>
      <c r="S12" s="183" t="str">
        <f>IF(AND(H12&gt;= (Clock!$H$4-500), H12&lt;= (Clock!$H$4+150)),"Pass","Fail")</f>
        <v>Pass</v>
      </c>
      <c r="T12" s="157"/>
      <c r="AD12" s="148">
        <v>7</v>
      </c>
    </row>
    <row r="13" spans="1:30" s="147" customFormat="1" ht="11.4">
      <c r="A13" s="97" t="s">
        <v>51</v>
      </c>
      <c r="B13" s="142">
        <f>$B$5</f>
        <v>0</v>
      </c>
      <c r="C13" s="142">
        <f>$C$5</f>
        <v>0</v>
      </c>
      <c r="D13" s="158"/>
      <c r="E13" s="158"/>
      <c r="F13" s="158"/>
      <c r="G13" s="142">
        <f>$G$5</f>
        <v>0</v>
      </c>
      <c r="H13" s="142">
        <f>SUM(B13:F13)</f>
        <v>0</v>
      </c>
      <c r="I13" s="168" t="str">
        <f>IF(AND(B13&gt;= Readonly_Length_Matching_Rule!$B$20, B13&lt;=Readonly_Length_Matching_Rule!$C$20),"Pass","Fail")</f>
        <v>Pass</v>
      </c>
      <c r="J13" s="168" t="str">
        <f>IF(AND(C13&gt;= Readonly_Length_Matching_Rule!$D$20, C13&lt;=Readonly_Length_Matching_Rule!$E$20),"Pass","Fail")</f>
        <v>Fail</v>
      </c>
      <c r="K13" s="168" t="str">
        <f>IF(AND(D13&gt;= Readonly_Length_Matching_Rule!$F$20, D13&lt;=Readonly_Length_Matching_Rule!$G$20),"Pass","Fail")</f>
        <v>Fail</v>
      </c>
      <c r="L13" s="168" t="str">
        <f>IF(AND(E13&gt;= Readonly_Length_Matching_Rule!$H$20, E13&lt;=Readonly_Length_Matching_Rule!$I$20),"Pass","Fail")</f>
        <v>Fail</v>
      </c>
      <c r="M13" s="168" t="str">
        <f>IF(AND(F13&gt;= Readonly_Length_Matching_Rule!$J$20, F13&lt;=Readonly_Length_Matching_Rule!$K$20),"Pass","Fail")</f>
        <v>Fail</v>
      </c>
      <c r="N13" s="168" t="str">
        <f>IF(AND(G13&gt;= Readonly_Length_Matching_Rule!$L$20, G13&lt;=Readonly_Length_Matching_Rule!$M$20),"Pass","Fail")</f>
        <v>Fail</v>
      </c>
      <c r="O13" s="168" t="str">
        <f>IF(SUM(E13:F13)&lt;=Readonly_Length_Matching_Rule!$O$20,"Pass","Fail")</f>
        <v>Pass</v>
      </c>
      <c r="P13" s="179" t="str">
        <f>IF(AND(H13&gt;= Readonly_Length_Matching_Rule!$B$11, H13&lt;=Readonly_Length_Matching_Rule!$C$11),"Pass","Fail")</f>
        <v>Fail</v>
      </c>
      <c r="Q13" s="180"/>
      <c r="R13" s="182"/>
      <c r="S13" s="183" t="str">
        <f>IF(AND(H13&gt;= (Clock!$H$4-500), H13&lt;= (Clock!$H$4+150)),"Pass","Fail")</f>
        <v>Pass</v>
      </c>
      <c r="T13" s="157"/>
    </row>
    <row r="14" spans="1:30" s="147" customFormat="1" ht="11.4">
      <c r="A14" s="97" t="s">
        <v>53</v>
      </c>
      <c r="B14" s="142">
        <f>$B$6</f>
        <v>0</v>
      </c>
      <c r="C14" s="142">
        <f>$C$6</f>
        <v>0</v>
      </c>
      <c r="D14" s="158"/>
      <c r="E14" s="158"/>
      <c r="F14" s="158"/>
      <c r="G14" s="142">
        <f>$G$5</f>
        <v>0</v>
      </c>
      <c r="H14" s="142">
        <f>SUM(B14:F14)</f>
        <v>0</v>
      </c>
      <c r="I14" s="168" t="str">
        <f>IF(AND(B14&gt;= Readonly_Length_Matching_Rule!$B$20, B14&lt;=Readonly_Length_Matching_Rule!$C$20),"Pass","Fail")</f>
        <v>Pass</v>
      </c>
      <c r="J14" s="168" t="str">
        <f>IF(AND(C14&gt;= Readonly_Length_Matching_Rule!$D$20, C14&lt;=Readonly_Length_Matching_Rule!$E$20),"Pass","Fail")</f>
        <v>Fail</v>
      </c>
      <c r="K14" s="168" t="str">
        <f>IF(AND(D14&gt;= Readonly_Length_Matching_Rule!$F$20, D14&lt;=Readonly_Length_Matching_Rule!$G$20),"Pass","Fail")</f>
        <v>Fail</v>
      </c>
      <c r="L14" s="168" t="str">
        <f>IF(AND(E14&gt;= Readonly_Length_Matching_Rule!$H$20, E14&lt;=Readonly_Length_Matching_Rule!$I$20),"Pass","Fail")</f>
        <v>Fail</v>
      </c>
      <c r="M14" s="168" t="str">
        <f>IF(AND(F14&gt;= Readonly_Length_Matching_Rule!$J$20, F14&lt;=Readonly_Length_Matching_Rule!$K$20),"Pass","Fail")</f>
        <v>Fail</v>
      </c>
      <c r="N14" s="168" t="str">
        <f>IF(AND(G14&gt;= Readonly_Length_Matching_Rule!$L$20, G14&lt;=Readonly_Length_Matching_Rule!$M$20),"Pass","Fail")</f>
        <v>Fail</v>
      </c>
      <c r="O14" s="168" t="str">
        <f>IF(SUM(E14:F14)&lt;=Readonly_Length_Matching_Rule!$O$20,"Pass","Fail")</f>
        <v>Pass</v>
      </c>
      <c r="P14" s="179" t="str">
        <f>IF(AND(H14&gt;= Readonly_Length_Matching_Rule!$B$11, H14&lt;=Readonly_Length_Matching_Rule!$C$11),"Pass","Fail")</f>
        <v>Fail</v>
      </c>
      <c r="Q14" s="180"/>
      <c r="R14" s="182"/>
      <c r="S14" s="183" t="str">
        <f>IF(AND(H14&gt;= (Clock!$H$4-500), H14&lt;= (Clock!$H$4+150)),"Pass","Fail")</f>
        <v>Pass</v>
      </c>
      <c r="T14" s="157"/>
    </row>
    <row r="15" spans="1:30" s="147" customFormat="1" ht="11.4">
      <c r="A15" s="117" t="s">
        <v>37</v>
      </c>
      <c r="B15" s="143"/>
      <c r="C15" s="144"/>
      <c r="D15" s="144"/>
      <c r="E15" s="144"/>
      <c r="F15" s="144"/>
      <c r="G15" s="144"/>
      <c r="H15" s="144"/>
      <c r="I15" s="144"/>
      <c r="J15" s="144"/>
      <c r="K15" s="144"/>
      <c r="L15" s="144"/>
      <c r="M15" s="144"/>
      <c r="N15" s="144"/>
      <c r="O15" s="144"/>
      <c r="P15" s="170"/>
      <c r="Q15" s="176"/>
      <c r="R15" s="178"/>
      <c r="S15" s="174"/>
      <c r="T15" s="45"/>
    </row>
    <row r="16" spans="1:30" s="147" customFormat="1" ht="11.4">
      <c r="A16" s="97" t="s">
        <v>49</v>
      </c>
      <c r="B16" s="142">
        <f>$B$4</f>
        <v>0</v>
      </c>
      <c r="C16" s="142">
        <f>$C$4</f>
        <v>0</v>
      </c>
      <c r="D16" s="142">
        <f>$D$12</f>
        <v>0</v>
      </c>
      <c r="E16" s="158"/>
      <c r="F16" s="158"/>
      <c r="G16" s="142">
        <f>$G$4</f>
        <v>0</v>
      </c>
      <c r="H16" s="142">
        <f>SUM(B16:F16)</f>
        <v>0</v>
      </c>
      <c r="I16" s="168" t="str">
        <f>IF(AND(B16&gt;= Readonly_Length_Matching_Rule!$B$20, B16&lt;=Readonly_Length_Matching_Rule!$C$20),"Pass","Fail")</f>
        <v>Pass</v>
      </c>
      <c r="J16" s="168" t="str">
        <f>IF(AND(C16&gt;= Readonly_Length_Matching_Rule!$D$20, C16&lt;=Readonly_Length_Matching_Rule!$E$20),"Pass","Fail")</f>
        <v>Fail</v>
      </c>
      <c r="K16" s="168" t="str">
        <f>IF(AND(D16&gt;= Readonly_Length_Matching_Rule!$F$20, D16&lt;=Readonly_Length_Matching_Rule!$G$20),"Pass","Fail")</f>
        <v>Fail</v>
      </c>
      <c r="L16" s="168" t="str">
        <f>IF(AND(E16&gt;= Readonly_Length_Matching_Rule!$H$20, E16&lt;=Readonly_Length_Matching_Rule!$I$20),"Pass","Fail")</f>
        <v>Fail</v>
      </c>
      <c r="M16" s="168" t="str">
        <f>IF(AND(F16&gt;= Readonly_Length_Matching_Rule!$J$20, F16&lt;=Readonly_Length_Matching_Rule!$K$20),"Pass","Fail")</f>
        <v>Fail</v>
      </c>
      <c r="N16" s="168" t="str">
        <f>IF(AND(G16&gt;= Readonly_Length_Matching_Rule!$L$20, G16&lt;=Readonly_Length_Matching_Rule!$M$20),"Pass","Fail")</f>
        <v>Fail</v>
      </c>
      <c r="O16" s="168" t="str">
        <f>IF(SUM(E16:F16)&lt;=Readonly_Length_Matching_Rule!$O$20,"Pass","Fail")</f>
        <v>Pass</v>
      </c>
      <c r="P16" s="179" t="str">
        <f>IF(AND(H16&gt;= Readonly_Length_Matching_Rule!$B$11, H16&lt;=Readonly_Length_Matching_Rule!$C$11),"Pass","Fail")</f>
        <v>Fail</v>
      </c>
      <c r="Q16" s="180"/>
      <c r="R16" s="182"/>
      <c r="S16" s="183" t="str">
        <f>IF(AND(H16&gt;= (Clock!$H$4-500), H16&lt;= (Clock!$H$4+150)),"Pass","Fail")</f>
        <v>Pass</v>
      </c>
      <c r="T16" s="157"/>
    </row>
    <row r="17" spans="1:20" s="147" customFormat="1" ht="11.4">
      <c r="A17" s="97" t="s">
        <v>51</v>
      </c>
      <c r="B17" s="142">
        <f>$B$5</f>
        <v>0</v>
      </c>
      <c r="C17" s="142">
        <f>$C$5</f>
        <v>0</v>
      </c>
      <c r="D17" s="142">
        <f>$D$13</f>
        <v>0</v>
      </c>
      <c r="E17" s="158"/>
      <c r="F17" s="158"/>
      <c r="G17" s="142">
        <f>$G$5</f>
        <v>0</v>
      </c>
      <c r="H17" s="142">
        <f>SUM(B17:F17)</f>
        <v>0</v>
      </c>
      <c r="I17" s="168" t="str">
        <f>IF(AND(B17&gt;= Readonly_Length_Matching_Rule!$B$20, B17&lt;=Readonly_Length_Matching_Rule!$C$20),"Pass","Fail")</f>
        <v>Pass</v>
      </c>
      <c r="J17" s="168" t="str">
        <f>IF(AND(C17&gt;= Readonly_Length_Matching_Rule!$D$20, C17&lt;=Readonly_Length_Matching_Rule!$E$20),"Pass","Fail")</f>
        <v>Fail</v>
      </c>
      <c r="K17" s="168" t="str">
        <f>IF(AND(D17&gt;= Readonly_Length_Matching_Rule!$F$20, D17&lt;=Readonly_Length_Matching_Rule!$G$20),"Pass","Fail")</f>
        <v>Fail</v>
      </c>
      <c r="L17" s="168" t="str">
        <f>IF(AND(E17&gt;= Readonly_Length_Matching_Rule!$H$20, E17&lt;=Readonly_Length_Matching_Rule!$I$20),"Pass","Fail")</f>
        <v>Fail</v>
      </c>
      <c r="M17" s="168" t="str">
        <f>IF(AND(F17&gt;= Readonly_Length_Matching_Rule!$J$20, F17&lt;=Readonly_Length_Matching_Rule!$K$20),"Pass","Fail")</f>
        <v>Fail</v>
      </c>
      <c r="N17" s="168" t="str">
        <f>IF(AND(G17&gt;= Readonly_Length_Matching_Rule!$L$20, G17&lt;=Readonly_Length_Matching_Rule!$M$20),"Pass","Fail")</f>
        <v>Fail</v>
      </c>
      <c r="O17" s="168" t="str">
        <f>IF(SUM(E17:F17)&lt;=Readonly_Length_Matching_Rule!$O$20,"Pass","Fail")</f>
        <v>Pass</v>
      </c>
      <c r="P17" s="179" t="str">
        <f>IF(AND(H17&gt;= Readonly_Length_Matching_Rule!$B$11, H17&lt;=Readonly_Length_Matching_Rule!$C$11),"Pass","Fail")</f>
        <v>Fail</v>
      </c>
      <c r="Q17" s="180"/>
      <c r="R17" s="182"/>
      <c r="S17" s="183" t="str">
        <f>IF(AND(H17&gt;= (Clock!$H$4-500), H17&lt;= (Clock!$H$4+150)),"Pass","Fail")</f>
        <v>Pass</v>
      </c>
      <c r="T17" s="157"/>
    </row>
    <row r="18" spans="1:20" s="147" customFormat="1" ht="11.4">
      <c r="A18" s="97" t="s">
        <v>53</v>
      </c>
      <c r="B18" s="142">
        <f>$B$6</f>
        <v>0</v>
      </c>
      <c r="C18" s="142">
        <f>$C$6</f>
        <v>0</v>
      </c>
      <c r="D18" s="142">
        <f>$D$14</f>
        <v>0</v>
      </c>
      <c r="E18" s="158"/>
      <c r="F18" s="158"/>
      <c r="G18" s="142">
        <f>$G$5</f>
        <v>0</v>
      </c>
      <c r="H18" s="142">
        <f>SUM(B18:F18)</f>
        <v>0</v>
      </c>
      <c r="I18" s="168" t="str">
        <f>IF(AND(B18&gt;= Readonly_Length_Matching_Rule!$B$20, B18&lt;=Readonly_Length_Matching_Rule!$C$20),"Pass","Fail")</f>
        <v>Pass</v>
      </c>
      <c r="J18" s="168" t="str">
        <f>IF(AND(C18&gt;= Readonly_Length_Matching_Rule!$D$20, C18&lt;=Readonly_Length_Matching_Rule!$E$20),"Pass","Fail")</f>
        <v>Fail</v>
      </c>
      <c r="K18" s="168" t="str">
        <f>IF(AND(D18&gt;= Readonly_Length_Matching_Rule!$F$20, D18&lt;=Readonly_Length_Matching_Rule!$G$20),"Pass","Fail")</f>
        <v>Fail</v>
      </c>
      <c r="L18" s="168" t="str">
        <f>IF(AND(E18&gt;= Readonly_Length_Matching_Rule!$H$20, E18&lt;=Readonly_Length_Matching_Rule!$I$20),"Pass","Fail")</f>
        <v>Fail</v>
      </c>
      <c r="M18" s="168" t="str">
        <f>IF(AND(F18&gt;= Readonly_Length_Matching_Rule!$J$20, F18&lt;=Readonly_Length_Matching_Rule!$K$20),"Pass","Fail")</f>
        <v>Fail</v>
      </c>
      <c r="N18" s="168" t="str">
        <f>IF(AND(G18&gt;= Readonly_Length_Matching_Rule!$L$20, G18&lt;=Readonly_Length_Matching_Rule!$M$20),"Pass","Fail")</f>
        <v>Fail</v>
      </c>
      <c r="O18" s="168" t="str">
        <f>IF(SUM(E18:F18)&lt;=Readonly_Length_Matching_Rule!$O$20,"Pass","Fail")</f>
        <v>Pass</v>
      </c>
      <c r="P18" s="179" t="str">
        <f>IF(AND(H18&gt;= Readonly_Length_Matching_Rule!$B$11, H18&lt;=Readonly_Length_Matching_Rule!$C$11),"Pass","Fail")</f>
        <v>Fail</v>
      </c>
      <c r="Q18" s="184"/>
      <c r="R18" s="186"/>
      <c r="S18" s="183" t="str">
        <f>IF(AND(H18&gt;= (Clock!$H$4-500), H18&lt;= (Clock!$H$4+150)),"Pass","Fail")</f>
        <v>Pass</v>
      </c>
      <c r="T18" s="157"/>
    </row>
    <row r="19" spans="1:20" s="147" customFormat="1" ht="11.4">
      <c r="A19" s="117" t="s">
        <v>38</v>
      </c>
      <c r="B19" s="143"/>
      <c r="C19" s="144"/>
      <c r="D19" s="144"/>
      <c r="E19" s="144"/>
      <c r="F19" s="144"/>
      <c r="G19" s="144"/>
      <c r="H19" s="144"/>
      <c r="I19" s="144"/>
      <c r="J19" s="144"/>
      <c r="K19" s="144"/>
      <c r="L19" s="144"/>
      <c r="M19" s="144"/>
      <c r="N19" s="144"/>
      <c r="O19" s="144"/>
      <c r="P19" s="144"/>
      <c r="Q19" s="187"/>
      <c r="R19" s="187"/>
      <c r="S19" s="144"/>
      <c r="T19" s="45"/>
    </row>
    <row r="20" spans="1:20" s="147" customFormat="1" ht="11.4">
      <c r="A20" s="97" t="s">
        <v>50</v>
      </c>
      <c r="B20" s="158"/>
      <c r="C20" s="158"/>
      <c r="D20" s="158"/>
      <c r="E20" s="158"/>
      <c r="F20" s="158"/>
      <c r="G20" s="158"/>
      <c r="H20" s="142">
        <f>SUM(B20:F20)</f>
        <v>0</v>
      </c>
      <c r="I20" s="168" t="str">
        <f>IF(AND(B20&gt;= Readonly_Length_Matching_Rule!$B$20, B20&lt;=Readonly_Length_Matching_Rule!$C$20),"Pass","Fail")</f>
        <v>Pass</v>
      </c>
      <c r="J20" s="168" t="str">
        <f>IF(AND(C20&gt;= Readonly_Length_Matching_Rule!$D$20, C20&lt;=Readonly_Length_Matching_Rule!$E$20),"Pass","Fail")</f>
        <v>Fail</v>
      </c>
      <c r="K20" s="168" t="str">
        <f>IF(AND(D20&gt;= Readonly_Length_Matching_Rule!$F$20, D20&lt;=Readonly_Length_Matching_Rule!$G$20),"Pass","Fail")</f>
        <v>Fail</v>
      </c>
      <c r="L20" s="168" t="str">
        <f>IF(AND(E20&gt;= Readonly_Length_Matching_Rule!$H$20, E20&lt;=Readonly_Length_Matching_Rule!$I$20),"Pass","Fail")</f>
        <v>Fail</v>
      </c>
      <c r="M20" s="168" t="str">
        <f>IF(AND(F20&gt;= Readonly_Length_Matching_Rule!$J$20, F20&lt;=Readonly_Length_Matching_Rule!$K$20),"Pass","Fail")</f>
        <v>Fail</v>
      </c>
      <c r="N20" s="168" t="str">
        <f>IF(AND(G20&gt;= Readonly_Length_Matching_Rule!$L$20, G20&lt;=Readonly_Length_Matching_Rule!$M$20),"Pass","Fail")</f>
        <v>Fail</v>
      </c>
      <c r="O20" s="168" t="str">
        <f>IF(SUM(E20:F20)&lt;=Readonly_Length_Matching_Rule!$O$20,"Pass","Fail")</f>
        <v>Pass</v>
      </c>
      <c r="P20" s="168" t="str">
        <f>IF(AND(H20&gt;= Readonly_Length_Matching_Rule!$B$11, H20&lt;=Readonly_Length_Matching_Rule!$C$11),"Pass","Fail")</f>
        <v>Fail</v>
      </c>
      <c r="Q20" s="168" t="str">
        <f>IF(ABS(MAX(D20,D24,D28,D32)-MIN(D20,D24,D28,D32)&lt;=100),"Pass",MAX(D20,D24,D28,D32)-MIN(D20,D24,D28,D32))</f>
        <v>Pass</v>
      </c>
      <c r="R20" s="168" t="str">
        <f>IF(ABS(MAX(E20,E24,E28,E32)-MIN(E20,E24,E28,E32)&lt;=200),"Pass",MAX(E20,E24,E28,E32)-MIN(E20,E24,E28,E32))</f>
        <v>Pass</v>
      </c>
      <c r="S20" s="168" t="str">
        <f>IF(AND(H20&gt;= (Clock!$H$4-500), H20&lt;= (Clock!$H$4+150)),"Pass","Fail")</f>
        <v>Pass</v>
      </c>
      <c r="T20" s="157"/>
    </row>
    <row r="21" spans="1:20" s="147" customFormat="1" ht="11.4">
      <c r="A21" s="97" t="s">
        <v>52</v>
      </c>
      <c r="B21" s="158"/>
      <c r="C21" s="158"/>
      <c r="D21" s="158"/>
      <c r="E21" s="158"/>
      <c r="F21" s="158"/>
      <c r="G21" s="158"/>
      <c r="H21" s="142">
        <f>SUM(B21:F21)</f>
        <v>0</v>
      </c>
      <c r="I21" s="168" t="str">
        <f>IF(AND(B21&gt;= Readonly_Length_Matching_Rule!$B$20, B21&lt;=Readonly_Length_Matching_Rule!$C$20),"Pass","Fail")</f>
        <v>Pass</v>
      </c>
      <c r="J21" s="168" t="str">
        <f>IF(AND(C21&gt;= Readonly_Length_Matching_Rule!$D$20, C21&lt;=Readonly_Length_Matching_Rule!$E$20),"Pass","Fail")</f>
        <v>Fail</v>
      </c>
      <c r="K21" s="168" t="str">
        <f>IF(AND(D21&gt;= Readonly_Length_Matching_Rule!$F$20, D21&lt;=Readonly_Length_Matching_Rule!$G$20),"Pass","Fail")</f>
        <v>Fail</v>
      </c>
      <c r="L21" s="168" t="str">
        <f>IF(AND(E21&gt;= Readonly_Length_Matching_Rule!$H$20, E21&lt;=Readonly_Length_Matching_Rule!$I$20),"Pass","Fail")</f>
        <v>Fail</v>
      </c>
      <c r="M21" s="168" t="str">
        <f>IF(AND(F21&gt;= Readonly_Length_Matching_Rule!$J$20, F21&lt;=Readonly_Length_Matching_Rule!$K$20),"Pass","Fail")</f>
        <v>Fail</v>
      </c>
      <c r="N21" s="168" t="str">
        <f>IF(AND(G21&gt;= Readonly_Length_Matching_Rule!$L$20, G21&lt;=Readonly_Length_Matching_Rule!$M$20),"Pass","Fail")</f>
        <v>Fail</v>
      </c>
      <c r="O21" s="168" t="str">
        <f>IF(SUM(E21:F21)&lt;=Readonly_Length_Matching_Rule!$O$20,"Pass","Fail")</f>
        <v>Pass</v>
      </c>
      <c r="P21" s="168" t="str">
        <f>IF(AND(H21&gt;= Readonly_Length_Matching_Rule!$B$11, H21&lt;=Readonly_Length_Matching_Rule!$C$11),"Pass","Fail")</f>
        <v>Fail</v>
      </c>
      <c r="Q21" s="168" t="str">
        <f>IF(ABS(MAX(D21,D25,D29,D33)-MIN(D21,D25,D29,D33)&lt;=100),"Pass",MAX(D21,D25,D29,D33)-MIN(D21,D25,D29,D33))</f>
        <v>Pass</v>
      </c>
      <c r="R21" s="168" t="str">
        <f>IF(ABS(MAX(E21,E25,E29,E33)-MIN(E21,E25,E29,E33)&lt;=200),"Pass",MAX(E21,E25,E29,E33)-MIN(E21,E25,E29,E33))</f>
        <v>Pass</v>
      </c>
      <c r="S21" s="168" t="str">
        <f>IF(AND(H21&gt;= (Clock!$H$4-500), H21&lt;= (Clock!$H$4+150)),"Pass","Fail")</f>
        <v>Pass</v>
      </c>
      <c r="T21" s="157"/>
    </row>
    <row r="22" spans="1:20" s="147" customFormat="1" ht="11.4">
      <c r="A22" s="97" t="s">
        <v>54</v>
      </c>
      <c r="B22" s="158"/>
      <c r="C22" s="158"/>
      <c r="D22" s="158"/>
      <c r="E22" s="158"/>
      <c r="F22" s="158"/>
      <c r="G22" s="158"/>
      <c r="H22" s="142">
        <f>SUM(B22:F22)</f>
        <v>0</v>
      </c>
      <c r="I22" s="168" t="str">
        <f>IF(AND(B22&gt;= Readonly_Length_Matching_Rule!$B$20, B22&lt;=Readonly_Length_Matching_Rule!$C$20),"Pass","Fail")</f>
        <v>Pass</v>
      </c>
      <c r="J22" s="168" t="str">
        <f>IF(AND(C22&gt;= Readonly_Length_Matching_Rule!$D$20, C22&lt;=Readonly_Length_Matching_Rule!$E$20),"Pass","Fail")</f>
        <v>Fail</v>
      </c>
      <c r="K22" s="168" t="str">
        <f>IF(AND(D22&gt;= Readonly_Length_Matching_Rule!$F$20, D22&lt;=Readonly_Length_Matching_Rule!$G$20),"Pass","Fail")</f>
        <v>Fail</v>
      </c>
      <c r="L22" s="168" t="str">
        <f>IF(AND(E22&gt;= Readonly_Length_Matching_Rule!$H$20, E22&lt;=Readonly_Length_Matching_Rule!$I$20),"Pass","Fail")</f>
        <v>Fail</v>
      </c>
      <c r="M22" s="168" t="str">
        <f>IF(AND(F22&gt;= Readonly_Length_Matching_Rule!$J$20, F22&lt;=Readonly_Length_Matching_Rule!$K$20),"Pass","Fail")</f>
        <v>Fail</v>
      </c>
      <c r="N22" s="168" t="str">
        <f>IF(AND(G22&gt;= Readonly_Length_Matching_Rule!$L$20, G22&lt;=Readonly_Length_Matching_Rule!$M$20),"Pass","Fail")</f>
        <v>Fail</v>
      </c>
      <c r="O22" s="168" t="str">
        <f>IF(SUM(E22:F22)&lt;=Readonly_Length_Matching_Rule!$O$20,"Pass","Fail")</f>
        <v>Pass</v>
      </c>
      <c r="P22" s="168" t="str">
        <f>IF(AND(H22&gt;= Readonly_Length_Matching_Rule!$B$11, H22&lt;=Readonly_Length_Matching_Rule!$C$11),"Pass","Fail")</f>
        <v>Fail</v>
      </c>
      <c r="Q22" s="168" t="str">
        <f>IF(ABS(MAX(D22,D26,D30,D34)-MIN(D22,D26,D30,D34)&lt;=100),"Pass",MAX(D22,D26,D30,D34)-MIN(D22,D26,D30,D34))</f>
        <v>Pass</v>
      </c>
      <c r="R22" s="168" t="str">
        <f>IF(ABS(MAX(E22,E26,E30,E34)-MIN(E22,E26,E30,E34)&lt;=200),"Pass",MAX(E22,E26,E30,E34)-MIN(E22,E26,E30,E34))</f>
        <v>Pass</v>
      </c>
      <c r="S22" s="168" t="str">
        <f>IF(AND(H22&gt;= (Clock!$H$4-500), H22&lt;= (Clock!$H$4+150)),"Pass","Fail")</f>
        <v>Pass</v>
      </c>
      <c r="T22" s="157"/>
    </row>
    <row r="23" spans="1:20" s="147" customFormat="1" ht="11.4">
      <c r="A23" s="117" t="s">
        <v>39</v>
      </c>
      <c r="B23" s="143"/>
      <c r="C23" s="144"/>
      <c r="D23" s="144"/>
      <c r="E23" s="144"/>
      <c r="F23" s="144"/>
      <c r="G23" s="144"/>
      <c r="H23" s="144"/>
      <c r="I23" s="144"/>
      <c r="J23" s="144"/>
      <c r="K23" s="144"/>
      <c r="L23" s="144"/>
      <c r="M23" s="144"/>
      <c r="N23" s="144"/>
      <c r="O23" s="144"/>
      <c r="P23" s="170"/>
      <c r="Q23" s="171"/>
      <c r="R23" s="173"/>
      <c r="S23" s="174"/>
      <c r="T23" s="45"/>
    </row>
    <row r="24" spans="1:20" s="147" customFormat="1" ht="11.4">
      <c r="A24" s="97" t="s">
        <v>50</v>
      </c>
      <c r="B24" s="142">
        <f>$B$20</f>
        <v>0</v>
      </c>
      <c r="C24" s="142">
        <f>$C$20</f>
        <v>0</v>
      </c>
      <c r="D24" s="142">
        <f>$D$20</f>
        <v>0</v>
      </c>
      <c r="E24" s="158"/>
      <c r="F24" s="158"/>
      <c r="G24" s="142">
        <f>$G$20</f>
        <v>0</v>
      </c>
      <c r="H24" s="142">
        <f>SUM(B24:F24)</f>
        <v>0</v>
      </c>
      <c r="I24" s="168" t="str">
        <f>IF(AND(B24&gt;= Readonly_Length_Matching_Rule!$B$20, B24&lt;=Readonly_Length_Matching_Rule!$C$20),"Pass","Fail")</f>
        <v>Pass</v>
      </c>
      <c r="J24" s="168" t="str">
        <f>IF(AND(C24&gt;= Readonly_Length_Matching_Rule!$D$20, C24&lt;=Readonly_Length_Matching_Rule!$E$20),"Pass","Fail")</f>
        <v>Fail</v>
      </c>
      <c r="K24" s="168" t="str">
        <f>IF(AND(D24&gt;= Readonly_Length_Matching_Rule!$F$20, D24&lt;=Readonly_Length_Matching_Rule!$G$20),"Pass","Fail")</f>
        <v>Fail</v>
      </c>
      <c r="L24" s="168" t="str">
        <f>IF(AND(E24&gt;= Readonly_Length_Matching_Rule!$H$20, E24&lt;=Readonly_Length_Matching_Rule!$I$20),"Pass","Fail")</f>
        <v>Fail</v>
      </c>
      <c r="M24" s="168" t="str">
        <f>IF(AND(F24&gt;= Readonly_Length_Matching_Rule!$J$20, F24&lt;=Readonly_Length_Matching_Rule!$K$20),"Pass","Fail")</f>
        <v>Fail</v>
      </c>
      <c r="N24" s="168" t="str">
        <f>IF(AND(G24&gt;= Readonly_Length_Matching_Rule!$L$20, G24&lt;=Readonly_Length_Matching_Rule!$M$20),"Pass","Fail")</f>
        <v>Fail</v>
      </c>
      <c r="O24" s="168" t="str">
        <f>IF(SUM(E24:F24)&lt;=Readonly_Length_Matching_Rule!$O$20,"Pass","Fail")</f>
        <v>Pass</v>
      </c>
      <c r="P24" s="179" t="str">
        <f>IF(AND(H24&gt;= Readonly_Length_Matching_Rule!$B$11, H24&lt;=Readonly_Length_Matching_Rule!$C$11),"Pass","Fail")</f>
        <v>Fail</v>
      </c>
      <c r="Q24" s="180"/>
      <c r="R24" s="182"/>
      <c r="S24" s="183" t="str">
        <f>IF(AND(H24&gt;= (Clock!$H$4-500), H24&lt;= (Clock!$H$4+150)),"Pass","Fail")</f>
        <v>Pass</v>
      </c>
      <c r="T24" s="157"/>
    </row>
    <row r="25" spans="1:20" s="147" customFormat="1" ht="11.4">
      <c r="A25" s="97" t="s">
        <v>52</v>
      </c>
      <c r="B25" s="142">
        <f>$B$21</f>
        <v>0</v>
      </c>
      <c r="C25" s="142">
        <f>$C$21</f>
        <v>0</v>
      </c>
      <c r="D25" s="142">
        <f>$D$21</f>
        <v>0</v>
      </c>
      <c r="E25" s="158"/>
      <c r="F25" s="158"/>
      <c r="G25" s="142">
        <f>$G$21</f>
        <v>0</v>
      </c>
      <c r="H25" s="142">
        <f>SUM(B25:F25)</f>
        <v>0</v>
      </c>
      <c r="I25" s="168" t="str">
        <f>IF(AND(B25&gt;= Readonly_Length_Matching_Rule!$B$20, B25&lt;=Readonly_Length_Matching_Rule!$C$20),"Pass","Fail")</f>
        <v>Pass</v>
      </c>
      <c r="J25" s="168" t="str">
        <f>IF(AND(C25&gt;= Readonly_Length_Matching_Rule!$D$20, C25&lt;=Readonly_Length_Matching_Rule!$E$20),"Pass","Fail")</f>
        <v>Fail</v>
      </c>
      <c r="K25" s="168" t="str">
        <f>IF(AND(D25&gt;= Readonly_Length_Matching_Rule!$F$20, D25&lt;=Readonly_Length_Matching_Rule!$G$20),"Pass","Fail")</f>
        <v>Fail</v>
      </c>
      <c r="L25" s="168" t="str">
        <f>IF(AND(E25&gt;= Readonly_Length_Matching_Rule!$H$20, E25&lt;=Readonly_Length_Matching_Rule!$I$20),"Pass","Fail")</f>
        <v>Fail</v>
      </c>
      <c r="M25" s="168" t="str">
        <f>IF(AND(F25&gt;= Readonly_Length_Matching_Rule!$J$20, F25&lt;=Readonly_Length_Matching_Rule!$K$20),"Pass","Fail")</f>
        <v>Fail</v>
      </c>
      <c r="N25" s="168" t="str">
        <f>IF(AND(G25&gt;= Readonly_Length_Matching_Rule!$L$20, G25&lt;=Readonly_Length_Matching_Rule!$M$20),"Pass","Fail")</f>
        <v>Fail</v>
      </c>
      <c r="O25" s="168" t="str">
        <f>IF(SUM(E25:F25)&lt;=Readonly_Length_Matching_Rule!$O$20,"Pass","Fail")</f>
        <v>Pass</v>
      </c>
      <c r="P25" s="179" t="str">
        <f>IF(AND(H25&gt;= Readonly_Length_Matching_Rule!$B$11, H25&lt;=Readonly_Length_Matching_Rule!$C$11),"Pass","Fail")</f>
        <v>Fail</v>
      </c>
      <c r="Q25" s="180"/>
      <c r="R25" s="182"/>
      <c r="S25" s="183" t="str">
        <f>IF(AND(H25&gt;= (Clock!$H$4-500), H25&lt;= (Clock!$H$4+150)),"Pass","Fail")</f>
        <v>Pass</v>
      </c>
      <c r="T25" s="157"/>
    </row>
    <row r="26" spans="1:20" s="147" customFormat="1" ht="11.4">
      <c r="A26" s="97" t="s">
        <v>54</v>
      </c>
      <c r="B26" s="142">
        <f>$B$22</f>
        <v>0</v>
      </c>
      <c r="C26" s="142">
        <f>$C$22</f>
        <v>0</v>
      </c>
      <c r="D26" s="142">
        <f>$D$22</f>
        <v>0</v>
      </c>
      <c r="E26" s="158"/>
      <c r="F26" s="158"/>
      <c r="G26" s="142">
        <f>$G$22</f>
        <v>0</v>
      </c>
      <c r="H26" s="142">
        <f>SUM(B26:F26)</f>
        <v>0</v>
      </c>
      <c r="I26" s="168" t="str">
        <f>IF(AND(B26&gt;= Readonly_Length_Matching_Rule!$B$20, B26&lt;=Readonly_Length_Matching_Rule!$C$20),"Pass","Fail")</f>
        <v>Pass</v>
      </c>
      <c r="J26" s="168" t="str">
        <f>IF(AND(C26&gt;= Readonly_Length_Matching_Rule!$D$20, C26&lt;=Readonly_Length_Matching_Rule!$E$20),"Pass","Fail")</f>
        <v>Fail</v>
      </c>
      <c r="K26" s="168" t="str">
        <f>IF(AND(D26&gt;= Readonly_Length_Matching_Rule!$F$20, D26&lt;=Readonly_Length_Matching_Rule!$G$20),"Pass","Fail")</f>
        <v>Fail</v>
      </c>
      <c r="L26" s="168" t="str">
        <f>IF(AND(E26&gt;= Readonly_Length_Matching_Rule!$H$20, E26&lt;=Readonly_Length_Matching_Rule!$I$20),"Pass","Fail")</f>
        <v>Fail</v>
      </c>
      <c r="M26" s="168" t="str">
        <f>IF(AND(F26&gt;= Readonly_Length_Matching_Rule!$J$20, F26&lt;=Readonly_Length_Matching_Rule!$K$20),"Pass","Fail")</f>
        <v>Fail</v>
      </c>
      <c r="N26" s="168" t="str">
        <f>IF(AND(G26&gt;= Readonly_Length_Matching_Rule!$L$20, G26&lt;=Readonly_Length_Matching_Rule!$M$20),"Pass","Fail")</f>
        <v>Fail</v>
      </c>
      <c r="O26" s="168" t="str">
        <f>IF(SUM(E26:F26)&lt;=Readonly_Length_Matching_Rule!$O$20,"Pass","Fail")</f>
        <v>Pass</v>
      </c>
      <c r="P26" s="179" t="str">
        <f>IF(AND(H26&gt;= Readonly_Length_Matching_Rule!$B$11, H26&lt;=Readonly_Length_Matching_Rule!$C$11),"Pass","Fail")</f>
        <v>Fail</v>
      </c>
      <c r="Q26" s="180"/>
      <c r="R26" s="182"/>
      <c r="S26" s="183" t="str">
        <f>IF(AND(H26&gt;= (Clock!$H$4-500), H26&lt;= (Clock!$H$4+150)),"Pass","Fail")</f>
        <v>Pass</v>
      </c>
      <c r="T26" s="157"/>
    </row>
    <row r="27" spans="1:20" s="147" customFormat="1" ht="11.4">
      <c r="A27" s="117" t="s">
        <v>40</v>
      </c>
      <c r="B27" s="143"/>
      <c r="C27" s="144"/>
      <c r="D27" s="144"/>
      <c r="E27" s="144"/>
      <c r="F27" s="144"/>
      <c r="G27" s="144"/>
      <c r="H27" s="144"/>
      <c r="I27" s="144"/>
      <c r="J27" s="144"/>
      <c r="K27" s="144"/>
      <c r="L27" s="144"/>
      <c r="M27" s="144"/>
      <c r="N27" s="144"/>
      <c r="O27" s="144"/>
      <c r="P27" s="170"/>
      <c r="Q27" s="176"/>
      <c r="R27" s="178"/>
      <c r="S27" s="174"/>
      <c r="T27" s="45"/>
    </row>
    <row r="28" spans="1:20" s="147" customFormat="1" ht="11.4">
      <c r="A28" s="97" t="s">
        <v>50</v>
      </c>
      <c r="B28" s="142">
        <f>$B$20</f>
        <v>0</v>
      </c>
      <c r="C28" s="142">
        <f>$C$20</f>
        <v>0</v>
      </c>
      <c r="D28" s="158"/>
      <c r="E28" s="158"/>
      <c r="F28" s="158"/>
      <c r="G28" s="142">
        <f>$G$20</f>
        <v>0</v>
      </c>
      <c r="H28" s="142">
        <f>SUM(B28:F28)</f>
        <v>0</v>
      </c>
      <c r="I28" s="168" t="str">
        <f>IF(AND(B28&gt;= Readonly_Length_Matching_Rule!$B$20, B28&lt;=Readonly_Length_Matching_Rule!$C$20),"Pass","Fail")</f>
        <v>Pass</v>
      </c>
      <c r="J28" s="168" t="str">
        <f>IF(AND(C28&gt;= Readonly_Length_Matching_Rule!$D$20, C28&lt;=Readonly_Length_Matching_Rule!$E$20),"Pass","Fail")</f>
        <v>Fail</v>
      </c>
      <c r="K28" s="168" t="str">
        <f>IF(AND(D28&gt;= Readonly_Length_Matching_Rule!$F$20, D28&lt;=Readonly_Length_Matching_Rule!$G$20),"Pass","Fail")</f>
        <v>Fail</v>
      </c>
      <c r="L28" s="168" t="str">
        <f>IF(AND(E28&gt;= Readonly_Length_Matching_Rule!$H$20, E28&lt;=Readonly_Length_Matching_Rule!$I$20),"Pass","Fail")</f>
        <v>Fail</v>
      </c>
      <c r="M28" s="168" t="str">
        <f>IF(AND(F28&gt;= Readonly_Length_Matching_Rule!$J$20, F28&lt;=Readonly_Length_Matching_Rule!$K$20),"Pass","Fail")</f>
        <v>Fail</v>
      </c>
      <c r="N28" s="168" t="str">
        <f>IF(AND(G28&gt;= Readonly_Length_Matching_Rule!$L$20, G28&lt;=Readonly_Length_Matching_Rule!$M$20),"Pass","Fail")</f>
        <v>Fail</v>
      </c>
      <c r="O28" s="168" t="str">
        <f>IF(SUM(E28:F28)&lt;=Readonly_Length_Matching_Rule!$O$20,"Pass","Fail")</f>
        <v>Pass</v>
      </c>
      <c r="P28" s="179" t="str">
        <f>IF(AND(H28&gt;= Readonly_Length_Matching_Rule!$B$11, H28&lt;=Readonly_Length_Matching_Rule!$C$11),"Pass","Fail")</f>
        <v>Fail</v>
      </c>
      <c r="Q28" s="180"/>
      <c r="R28" s="182"/>
      <c r="S28" s="183" t="str">
        <f>IF(AND(H28&gt;= (Clock!$H$4-500), H28&lt;= (Clock!$H$4+150)),"Pass","Fail")</f>
        <v>Pass</v>
      </c>
      <c r="T28" s="157"/>
    </row>
    <row r="29" spans="1:20" s="147" customFormat="1" ht="11.4">
      <c r="A29" s="97" t="s">
        <v>52</v>
      </c>
      <c r="B29" s="142">
        <f>$B$21</f>
        <v>0</v>
      </c>
      <c r="C29" s="142">
        <f>$C$21</f>
        <v>0</v>
      </c>
      <c r="D29" s="158"/>
      <c r="E29" s="158"/>
      <c r="F29" s="158"/>
      <c r="G29" s="142">
        <f>$G$21</f>
        <v>0</v>
      </c>
      <c r="H29" s="142">
        <f>SUM(B29:F29)</f>
        <v>0</v>
      </c>
      <c r="I29" s="168" t="str">
        <f>IF(AND(B29&gt;= Readonly_Length_Matching_Rule!$B$20, B29&lt;=Readonly_Length_Matching_Rule!$C$20),"Pass","Fail")</f>
        <v>Pass</v>
      </c>
      <c r="J29" s="168" t="str">
        <f>IF(AND(C29&gt;= Readonly_Length_Matching_Rule!$D$20, C29&lt;=Readonly_Length_Matching_Rule!$E$20),"Pass","Fail")</f>
        <v>Fail</v>
      </c>
      <c r="K29" s="168" t="str">
        <f>IF(AND(D29&gt;= Readonly_Length_Matching_Rule!$F$20, D29&lt;=Readonly_Length_Matching_Rule!$G$20),"Pass","Fail")</f>
        <v>Fail</v>
      </c>
      <c r="L29" s="168" t="str">
        <f>IF(AND(E29&gt;= Readonly_Length_Matching_Rule!$H$20, E29&lt;=Readonly_Length_Matching_Rule!$I$20),"Pass","Fail")</f>
        <v>Fail</v>
      </c>
      <c r="M29" s="168" t="str">
        <f>IF(AND(F29&gt;= Readonly_Length_Matching_Rule!$J$20, F29&lt;=Readonly_Length_Matching_Rule!$K$20),"Pass","Fail")</f>
        <v>Fail</v>
      </c>
      <c r="N29" s="168" t="str">
        <f>IF(AND(G29&gt;= Readonly_Length_Matching_Rule!$L$20, G29&lt;=Readonly_Length_Matching_Rule!$M$20),"Pass","Fail")</f>
        <v>Fail</v>
      </c>
      <c r="O29" s="168" t="str">
        <f>IF(SUM(E29:F29)&lt;=Readonly_Length_Matching_Rule!$O$20,"Pass","Fail")</f>
        <v>Pass</v>
      </c>
      <c r="P29" s="179" t="str">
        <f>IF(AND(H29&gt;= Readonly_Length_Matching_Rule!$B$11, H29&lt;=Readonly_Length_Matching_Rule!$C$11),"Pass","Fail")</f>
        <v>Fail</v>
      </c>
      <c r="Q29" s="180"/>
      <c r="R29" s="182"/>
      <c r="S29" s="183" t="str">
        <f>IF(AND(H29&gt;= (Clock!$H$4-500), H29&lt;= (Clock!$H$4+150)),"Pass","Fail")</f>
        <v>Pass</v>
      </c>
      <c r="T29" s="157"/>
    </row>
    <row r="30" spans="1:20" s="147" customFormat="1" ht="11.4">
      <c r="A30" s="97" t="s">
        <v>54</v>
      </c>
      <c r="B30" s="142">
        <f>$B$22</f>
        <v>0</v>
      </c>
      <c r="C30" s="142">
        <f>$C$22</f>
        <v>0</v>
      </c>
      <c r="D30" s="158"/>
      <c r="E30" s="158"/>
      <c r="F30" s="158"/>
      <c r="G30" s="142">
        <f>$G$22</f>
        <v>0</v>
      </c>
      <c r="H30" s="142">
        <f>SUM(B30:F30)</f>
        <v>0</v>
      </c>
      <c r="I30" s="168" t="str">
        <f>IF(AND(B30&gt;= Readonly_Length_Matching_Rule!$B$20, B30&lt;=Readonly_Length_Matching_Rule!$C$20),"Pass","Fail")</f>
        <v>Pass</v>
      </c>
      <c r="J30" s="168" t="str">
        <f>IF(AND(C30&gt;= Readonly_Length_Matching_Rule!$D$20, C30&lt;=Readonly_Length_Matching_Rule!$E$20),"Pass","Fail")</f>
        <v>Fail</v>
      </c>
      <c r="K30" s="168" t="str">
        <f>IF(AND(D30&gt;= Readonly_Length_Matching_Rule!$F$20, D30&lt;=Readonly_Length_Matching_Rule!$G$20),"Pass","Fail")</f>
        <v>Fail</v>
      </c>
      <c r="L30" s="168" t="str">
        <f>IF(AND(E30&gt;= Readonly_Length_Matching_Rule!$H$20, E30&lt;=Readonly_Length_Matching_Rule!$I$20),"Pass","Fail")</f>
        <v>Fail</v>
      </c>
      <c r="M30" s="168" t="str">
        <f>IF(AND(F30&gt;= Readonly_Length_Matching_Rule!$J$20, F30&lt;=Readonly_Length_Matching_Rule!$K$20),"Pass","Fail")</f>
        <v>Fail</v>
      </c>
      <c r="N30" s="168" t="str">
        <f>IF(AND(G30&gt;= Readonly_Length_Matching_Rule!$L$20, G30&lt;=Readonly_Length_Matching_Rule!$M$20),"Pass","Fail")</f>
        <v>Fail</v>
      </c>
      <c r="O30" s="168" t="str">
        <f>IF(SUM(E30:F30)&lt;=Readonly_Length_Matching_Rule!$O$20,"Pass","Fail")</f>
        <v>Pass</v>
      </c>
      <c r="P30" s="179" t="str">
        <f>IF(AND(H30&gt;= Readonly_Length_Matching_Rule!$B$11, H30&lt;=Readonly_Length_Matching_Rule!$C$11),"Pass","Fail")</f>
        <v>Fail</v>
      </c>
      <c r="Q30" s="180"/>
      <c r="R30" s="182"/>
      <c r="S30" s="183" t="str">
        <f>IF(AND(H30&gt;= (Clock!$H$4-500), H30&lt;= (Clock!$H$4+150)),"Pass","Fail")</f>
        <v>Pass</v>
      </c>
      <c r="T30" s="157"/>
    </row>
    <row r="31" spans="1:20" s="147" customFormat="1" ht="11.4">
      <c r="A31" s="117" t="s">
        <v>41</v>
      </c>
      <c r="B31" s="143"/>
      <c r="C31" s="144"/>
      <c r="D31" s="144"/>
      <c r="E31" s="144"/>
      <c r="F31" s="144"/>
      <c r="G31" s="144"/>
      <c r="H31" s="144"/>
      <c r="I31" s="144"/>
      <c r="J31" s="144"/>
      <c r="K31" s="144"/>
      <c r="L31" s="144"/>
      <c r="M31" s="144"/>
      <c r="N31" s="144"/>
      <c r="O31" s="144"/>
      <c r="P31" s="170"/>
      <c r="Q31" s="176"/>
      <c r="R31" s="178"/>
      <c r="S31" s="174"/>
      <c r="T31" s="45"/>
    </row>
    <row r="32" spans="1:20" s="147" customFormat="1" ht="11.4">
      <c r="A32" s="97" t="s">
        <v>50</v>
      </c>
      <c r="B32" s="142">
        <f>$B$20</f>
        <v>0</v>
      </c>
      <c r="C32" s="142">
        <f>$C$20</f>
        <v>0</v>
      </c>
      <c r="D32" s="142">
        <f>$D$28</f>
        <v>0</v>
      </c>
      <c r="E32" s="158"/>
      <c r="F32" s="158"/>
      <c r="G32" s="142">
        <f>$G$20</f>
        <v>0</v>
      </c>
      <c r="H32" s="142">
        <f>SUM(B32:F32)</f>
        <v>0</v>
      </c>
      <c r="I32" s="168" t="str">
        <f>IF(AND(B32&gt;= Readonly_Length_Matching_Rule!$B$20, B32&lt;=Readonly_Length_Matching_Rule!$C$20),"Pass","Fail")</f>
        <v>Pass</v>
      </c>
      <c r="J32" s="168" t="str">
        <f>IF(AND(C32&gt;= Readonly_Length_Matching_Rule!$D$20, C32&lt;=Readonly_Length_Matching_Rule!$E$20),"Pass","Fail")</f>
        <v>Fail</v>
      </c>
      <c r="K32" s="168" t="str">
        <f>IF(AND(D32&gt;= Readonly_Length_Matching_Rule!$F$20, D32&lt;=Readonly_Length_Matching_Rule!$G$20),"Pass","Fail")</f>
        <v>Fail</v>
      </c>
      <c r="L32" s="168" t="str">
        <f>IF(AND(E32&gt;= Readonly_Length_Matching_Rule!$H$20, E32&lt;=Readonly_Length_Matching_Rule!$I$20),"Pass","Fail")</f>
        <v>Fail</v>
      </c>
      <c r="M32" s="168" t="str">
        <f>IF(AND(F32&gt;= Readonly_Length_Matching_Rule!$J$20, F32&lt;=Readonly_Length_Matching_Rule!$K$20),"Pass","Fail")</f>
        <v>Fail</v>
      </c>
      <c r="N32" s="168" t="str">
        <f>IF(AND(G32&gt;= Readonly_Length_Matching_Rule!$L$20, G32&lt;=Readonly_Length_Matching_Rule!$M$20),"Pass","Fail")</f>
        <v>Fail</v>
      </c>
      <c r="O32" s="168" t="str">
        <f>IF(SUM(E32:F32)&lt;=Readonly_Length_Matching_Rule!$O$20,"Pass","Fail")</f>
        <v>Pass</v>
      </c>
      <c r="P32" s="179" t="str">
        <f>IF(AND(H32&gt;= Readonly_Length_Matching_Rule!$B$11, H32&lt;=Readonly_Length_Matching_Rule!$C$11),"Pass","Fail")</f>
        <v>Fail</v>
      </c>
      <c r="Q32" s="180"/>
      <c r="R32" s="182"/>
      <c r="S32" s="183" t="str">
        <f>IF(AND(H32&gt;= (Clock!$H$4-500), H32&lt;= (Clock!$H$4+150)),"Pass","Fail")</f>
        <v>Pass</v>
      </c>
      <c r="T32" s="157"/>
    </row>
    <row r="33" spans="1:24" s="147" customFormat="1" ht="11.4">
      <c r="A33" s="97" t="s">
        <v>52</v>
      </c>
      <c r="B33" s="142">
        <f>$B$21</f>
        <v>0</v>
      </c>
      <c r="C33" s="142">
        <f>$C$21</f>
        <v>0</v>
      </c>
      <c r="D33" s="142">
        <f>$D$29</f>
        <v>0</v>
      </c>
      <c r="E33" s="158"/>
      <c r="F33" s="158"/>
      <c r="G33" s="142">
        <f>$G$21</f>
        <v>0</v>
      </c>
      <c r="H33" s="142">
        <f>SUM(B33:F33)</f>
        <v>0</v>
      </c>
      <c r="I33" s="168" t="str">
        <f>IF(AND(B33&gt;= Readonly_Length_Matching_Rule!$B$20, B33&lt;=Readonly_Length_Matching_Rule!$C$20),"Pass","Fail")</f>
        <v>Pass</v>
      </c>
      <c r="J33" s="168" t="str">
        <f>IF(AND(C33&gt;= Readonly_Length_Matching_Rule!$D$20, C33&lt;=Readonly_Length_Matching_Rule!$E$20),"Pass","Fail")</f>
        <v>Fail</v>
      </c>
      <c r="K33" s="168" t="str">
        <f>IF(AND(D33&gt;= Readonly_Length_Matching_Rule!$F$20, D33&lt;=Readonly_Length_Matching_Rule!$G$20),"Pass","Fail")</f>
        <v>Fail</v>
      </c>
      <c r="L33" s="168" t="str">
        <f>IF(AND(E33&gt;= Readonly_Length_Matching_Rule!$H$20, E33&lt;=Readonly_Length_Matching_Rule!$I$20),"Pass","Fail")</f>
        <v>Fail</v>
      </c>
      <c r="M33" s="168" t="str">
        <f>IF(AND(F33&gt;= Readonly_Length_Matching_Rule!$J$20, F33&lt;=Readonly_Length_Matching_Rule!$K$20),"Pass","Fail")</f>
        <v>Fail</v>
      </c>
      <c r="N33" s="168" t="str">
        <f>IF(AND(G33&gt;= Readonly_Length_Matching_Rule!$L$20, G33&lt;=Readonly_Length_Matching_Rule!$M$20),"Pass","Fail")</f>
        <v>Fail</v>
      </c>
      <c r="O33" s="168" t="str">
        <f>IF(SUM(E33:F33)&lt;=Readonly_Length_Matching_Rule!$O$20,"Pass","Fail")</f>
        <v>Pass</v>
      </c>
      <c r="P33" s="179" t="str">
        <f>IF(AND(H33&gt;= Readonly_Length_Matching_Rule!$B$11, H33&lt;=Readonly_Length_Matching_Rule!$C$11),"Pass","Fail")</f>
        <v>Fail</v>
      </c>
      <c r="Q33" s="180"/>
      <c r="R33" s="182"/>
      <c r="S33" s="183" t="str">
        <f>IF(AND(H33&gt;= (Clock!$H$4-500), H33&lt;= (Clock!$H$4+150)),"Pass","Fail")</f>
        <v>Pass</v>
      </c>
      <c r="T33" s="157"/>
    </row>
    <row r="34" spans="1:24" s="147" customFormat="1" ht="11.4">
      <c r="A34" s="97" t="s">
        <v>54</v>
      </c>
      <c r="B34" s="142">
        <f>$B$22</f>
        <v>0</v>
      </c>
      <c r="C34" s="142">
        <f>$C$22</f>
        <v>0</v>
      </c>
      <c r="D34" s="142">
        <f>$D$30</f>
        <v>0</v>
      </c>
      <c r="E34" s="158"/>
      <c r="F34" s="158"/>
      <c r="G34" s="142">
        <f>$G$22</f>
        <v>0</v>
      </c>
      <c r="H34" s="142">
        <f>SUM(B34:F34)</f>
        <v>0</v>
      </c>
      <c r="I34" s="168" t="str">
        <f>IF(AND(B34&gt;= Readonly_Length_Matching_Rule!$B$20, B34&lt;=Readonly_Length_Matching_Rule!$C$20),"Pass","Fail")</f>
        <v>Pass</v>
      </c>
      <c r="J34" s="168" t="str">
        <f>IF(AND(C34&gt;= Readonly_Length_Matching_Rule!$D$20, C34&lt;=Readonly_Length_Matching_Rule!$E$20),"Pass","Fail")</f>
        <v>Fail</v>
      </c>
      <c r="K34" s="168" t="str">
        <f>IF(AND(D34&gt;= Readonly_Length_Matching_Rule!$F$20, D34&lt;=Readonly_Length_Matching_Rule!$G$20),"Pass","Fail")</f>
        <v>Fail</v>
      </c>
      <c r="L34" s="168" t="str">
        <f>IF(AND(E34&gt;= Readonly_Length_Matching_Rule!$H$20, E34&lt;=Readonly_Length_Matching_Rule!$I$20),"Pass","Fail")</f>
        <v>Fail</v>
      </c>
      <c r="M34" s="168" t="str">
        <f>IF(AND(F34&gt;= Readonly_Length_Matching_Rule!$J$20, F34&lt;=Readonly_Length_Matching_Rule!$K$20),"Pass","Fail")</f>
        <v>Fail</v>
      </c>
      <c r="N34" s="168" t="str">
        <f>IF(AND(G34&gt;= Readonly_Length_Matching_Rule!$L$20, G34&lt;=Readonly_Length_Matching_Rule!$M$20),"Pass","Fail")</f>
        <v>Fail</v>
      </c>
      <c r="O34" s="168" t="str">
        <f>IF(SUM(E34:F34)&lt;=Readonly_Length_Matching_Rule!$O$20,"Pass","Fail")</f>
        <v>Pass</v>
      </c>
      <c r="P34" s="179" t="str">
        <f>IF(AND(H34&gt;= Readonly_Length_Matching_Rule!$B$11, H34&lt;=Readonly_Length_Matching_Rule!$C$11),"Pass","Fail")</f>
        <v>Fail</v>
      </c>
      <c r="Q34" s="184"/>
      <c r="R34" s="186"/>
      <c r="S34" s="183" t="str">
        <f>IF(AND(H34&gt;= (Clock!$H$4-500), H34&lt;= (Clock!$H$4+150)),"Pass","Fail")</f>
        <v>Pass</v>
      </c>
      <c r="T34" s="157"/>
    </row>
    <row r="35" spans="1:24">
      <c r="A35" s="98"/>
      <c r="B35" s="98"/>
      <c r="C35" s="149"/>
      <c r="D35" s="149"/>
      <c r="E35" s="149"/>
      <c r="F35" s="149"/>
      <c r="G35" s="98"/>
      <c r="H35" s="98"/>
      <c r="I35" s="101"/>
      <c r="J35" s="101"/>
      <c r="K35" s="101"/>
      <c r="L35" s="101"/>
      <c r="M35" s="101"/>
      <c r="N35" s="101"/>
      <c r="O35" s="101"/>
      <c r="P35" s="101"/>
      <c r="Q35" s="101"/>
      <c r="R35" s="101"/>
      <c r="S35" s="101"/>
      <c r="T35" s="150"/>
      <c r="U35" s="98"/>
      <c r="V35" s="98"/>
      <c r="W35" s="98"/>
      <c r="X35" s="98"/>
    </row>
    <row r="36" spans="1:24">
      <c r="A36" s="151"/>
      <c r="B36" s="151"/>
      <c r="C36" s="151"/>
      <c r="D36" s="151"/>
      <c r="E36" s="151"/>
      <c r="F36" s="151"/>
      <c r="G36" s="98"/>
      <c r="H36" s="151"/>
      <c r="I36" s="151"/>
      <c r="J36" s="151"/>
      <c r="K36" s="151"/>
      <c r="L36" s="151"/>
      <c r="M36" s="151"/>
      <c r="N36" s="151"/>
      <c r="O36" s="151"/>
      <c r="P36" s="151"/>
      <c r="Q36" s="151"/>
      <c r="R36" s="151"/>
    </row>
    <row r="37" spans="1:24">
      <c r="A37" s="151"/>
      <c r="B37" s="151"/>
      <c r="C37" s="151"/>
      <c r="D37" s="151"/>
      <c r="E37" s="151"/>
      <c r="F37" s="151"/>
      <c r="G37" s="98"/>
      <c r="H37" s="151"/>
      <c r="I37" s="151"/>
      <c r="J37" s="151"/>
      <c r="K37" s="151"/>
      <c r="L37" s="151"/>
      <c r="M37" s="151"/>
      <c r="N37" s="151"/>
      <c r="O37" s="151"/>
      <c r="P37" s="151"/>
      <c r="Q37" s="151"/>
      <c r="R37" s="151"/>
    </row>
    <row r="38" spans="1:24" ht="14.25" customHeight="1">
      <c r="A38" s="151"/>
      <c r="B38" s="151"/>
      <c r="C38" s="151"/>
      <c r="D38" s="151"/>
      <c r="E38" s="151"/>
      <c r="F38" s="151"/>
      <c r="G38" s="98"/>
      <c r="H38" s="151"/>
      <c r="I38" s="151"/>
      <c r="J38" s="151"/>
      <c r="K38" s="151"/>
      <c r="L38" s="151"/>
      <c r="M38" s="151"/>
      <c r="N38" s="151"/>
      <c r="O38" s="151"/>
      <c r="P38" s="151"/>
      <c r="Q38" s="151"/>
      <c r="R38" s="151"/>
    </row>
    <row r="39" spans="1:24">
      <c r="A39" s="151"/>
      <c r="B39" s="151"/>
      <c r="C39" s="151"/>
      <c r="D39" s="153"/>
      <c r="E39" s="153"/>
      <c r="F39" s="153"/>
      <c r="G39" s="101"/>
      <c r="H39" s="151"/>
      <c r="I39" s="153"/>
      <c r="J39" s="153"/>
      <c r="K39" s="153"/>
      <c r="L39" s="153"/>
      <c r="M39" s="153"/>
      <c r="N39" s="153"/>
      <c r="O39" s="153"/>
      <c r="P39" s="153"/>
      <c r="Q39" s="153"/>
      <c r="R39" s="153"/>
      <c r="S39" s="154"/>
    </row>
    <row r="40" spans="1:24" ht="16.2">
      <c r="A40" s="155" t="s">
        <v>55</v>
      </c>
      <c r="B40" s="151"/>
      <c r="C40" s="151"/>
      <c r="D40" s="151"/>
      <c r="E40" s="151"/>
      <c r="F40" s="151"/>
      <c r="G40" s="98"/>
      <c r="H40" s="151"/>
      <c r="I40" s="151"/>
      <c r="J40" s="151"/>
      <c r="K40" s="151"/>
      <c r="L40" s="151"/>
      <c r="M40" s="151"/>
      <c r="N40" s="151"/>
      <c r="O40" s="151"/>
      <c r="P40" s="151"/>
      <c r="Q40" s="151"/>
      <c r="R40" s="151"/>
    </row>
    <row r="41" spans="1:24">
      <c r="A41" s="151"/>
      <c r="B41" s="151"/>
      <c r="C41" s="151"/>
      <c r="D41" s="151"/>
      <c r="E41" s="151"/>
      <c r="F41" s="151"/>
      <c r="G41" s="98"/>
      <c r="H41" s="151"/>
      <c r="I41" s="151"/>
      <c r="J41" s="151"/>
      <c r="K41" s="151"/>
      <c r="L41" s="151"/>
      <c r="M41" s="151"/>
      <c r="N41" s="151"/>
      <c r="O41" s="151"/>
      <c r="P41" s="151"/>
      <c r="Q41" s="151"/>
      <c r="R41" s="151"/>
    </row>
    <row r="42" spans="1:24">
      <c r="A42" s="151"/>
      <c r="B42" s="151"/>
      <c r="C42" s="151"/>
      <c r="D42" s="151"/>
      <c r="E42" s="151"/>
      <c r="F42" s="151"/>
      <c r="G42" s="98"/>
      <c r="H42" s="151"/>
      <c r="I42" s="151"/>
      <c r="J42" s="151"/>
      <c r="K42" s="151"/>
      <c r="L42" s="151"/>
      <c r="M42" s="151"/>
      <c r="N42" s="151"/>
      <c r="O42" s="151"/>
      <c r="P42" s="151"/>
      <c r="Q42" s="151"/>
      <c r="R42" s="151"/>
    </row>
    <row r="43" spans="1:24">
      <c r="A43" s="151"/>
      <c r="B43" s="151"/>
      <c r="C43" s="151"/>
      <c r="D43" s="151"/>
      <c r="E43" s="151"/>
      <c r="F43" s="151"/>
      <c r="G43" s="98"/>
      <c r="H43" s="151"/>
      <c r="I43" s="151"/>
      <c r="J43" s="151"/>
      <c r="K43" s="151"/>
      <c r="L43" s="151"/>
      <c r="M43" s="151"/>
      <c r="N43" s="151"/>
      <c r="O43" s="151"/>
      <c r="P43" s="151"/>
      <c r="Q43" s="151"/>
      <c r="R43" s="151"/>
    </row>
    <row r="44" spans="1:24">
      <c r="A44" s="151"/>
      <c r="B44" s="151"/>
      <c r="C44" s="151"/>
      <c r="D44" s="151"/>
      <c r="E44" s="151"/>
      <c r="F44" s="151"/>
      <c r="G44" s="98"/>
      <c r="H44" s="151"/>
      <c r="I44" s="151"/>
      <c r="J44" s="151"/>
      <c r="K44" s="151"/>
      <c r="L44" s="151"/>
      <c r="M44" s="151"/>
      <c r="N44" s="151"/>
      <c r="O44" s="151"/>
      <c r="P44" s="151"/>
      <c r="Q44" s="151"/>
      <c r="R44" s="151"/>
    </row>
    <row r="45" spans="1:24">
      <c r="A45" s="151"/>
      <c r="B45" s="151"/>
      <c r="C45" s="151"/>
      <c r="D45" s="151"/>
      <c r="E45" s="151"/>
      <c r="F45" s="151"/>
      <c r="G45" s="98"/>
      <c r="H45" s="151"/>
      <c r="I45" s="151"/>
      <c r="J45" s="151"/>
      <c r="K45" s="151"/>
      <c r="L45" s="151"/>
      <c r="M45" s="151"/>
      <c r="N45" s="151"/>
      <c r="O45" s="151"/>
      <c r="P45" s="151"/>
      <c r="Q45" s="151"/>
      <c r="R45" s="151"/>
    </row>
    <row r="46" spans="1:24">
      <c r="A46" s="151"/>
      <c r="B46" s="151"/>
      <c r="C46" s="151"/>
      <c r="D46" s="151"/>
      <c r="E46" s="151"/>
      <c r="F46" s="151"/>
      <c r="G46" s="98"/>
      <c r="H46" s="151"/>
      <c r="I46" s="151"/>
      <c r="J46" s="151"/>
      <c r="K46" s="151"/>
      <c r="L46" s="151"/>
      <c r="M46" s="151"/>
      <c r="N46" s="151"/>
      <c r="O46" s="151"/>
      <c r="P46" s="151"/>
      <c r="Q46" s="151"/>
      <c r="R46" s="151"/>
    </row>
    <row r="47" spans="1:24">
      <c r="A47" s="151"/>
      <c r="B47" s="151"/>
      <c r="C47" s="151"/>
      <c r="D47" s="151"/>
      <c r="E47" s="151"/>
      <c r="F47" s="151"/>
      <c r="G47" s="98"/>
      <c r="H47" s="151"/>
      <c r="I47" s="151"/>
      <c r="J47" s="151"/>
      <c r="K47" s="151"/>
      <c r="L47" s="151"/>
      <c r="M47" s="151"/>
      <c r="N47" s="151"/>
      <c r="O47" s="151"/>
      <c r="P47" s="151"/>
      <c r="Q47" s="151"/>
      <c r="R47" s="151"/>
    </row>
    <row r="48" spans="1:24">
      <c r="A48" s="151"/>
      <c r="B48" s="151"/>
      <c r="C48" s="151"/>
      <c r="D48" s="151"/>
      <c r="E48" s="151"/>
      <c r="F48" s="151"/>
      <c r="G48" s="98"/>
      <c r="H48" s="151"/>
      <c r="I48" s="151"/>
      <c r="J48" s="151"/>
      <c r="K48" s="151"/>
      <c r="L48" s="151"/>
      <c r="M48" s="151"/>
      <c r="N48" s="151"/>
      <c r="O48" s="151"/>
      <c r="P48" s="151"/>
      <c r="Q48" s="151"/>
      <c r="R48" s="151"/>
    </row>
    <row r="49" spans="1:18">
      <c r="A49" s="151"/>
      <c r="B49" s="151"/>
      <c r="C49" s="151"/>
      <c r="D49" s="151"/>
      <c r="E49" s="151"/>
      <c r="F49" s="151"/>
      <c r="G49" s="98"/>
      <c r="H49" s="151"/>
      <c r="I49" s="151"/>
      <c r="J49" s="151"/>
      <c r="K49" s="151"/>
      <c r="L49" s="151"/>
      <c r="M49" s="151"/>
      <c r="N49" s="151"/>
      <c r="O49" s="151"/>
      <c r="P49" s="151"/>
      <c r="Q49" s="151"/>
      <c r="R49" s="151"/>
    </row>
    <row r="50" spans="1:18">
      <c r="A50" s="151"/>
      <c r="B50" s="151"/>
      <c r="C50" s="151"/>
      <c r="D50" s="151"/>
      <c r="E50" s="151"/>
      <c r="F50" s="151"/>
      <c r="G50" s="98"/>
      <c r="H50" s="151"/>
      <c r="I50" s="151"/>
      <c r="J50" s="151"/>
      <c r="K50" s="151"/>
      <c r="L50" s="151"/>
      <c r="M50" s="151"/>
      <c r="N50" s="151"/>
      <c r="O50" s="151"/>
      <c r="P50" s="151"/>
      <c r="Q50" s="151"/>
      <c r="R50" s="151"/>
    </row>
    <row r="51" spans="1:18">
      <c r="A51" s="151"/>
      <c r="B51" s="151"/>
      <c r="C51" s="151"/>
      <c r="D51" s="151"/>
      <c r="E51" s="151"/>
      <c r="F51" s="151"/>
      <c r="G51" s="98"/>
      <c r="H51" s="151"/>
      <c r="I51" s="151"/>
      <c r="J51" s="151"/>
      <c r="K51" s="151"/>
      <c r="L51" s="151"/>
      <c r="M51" s="151"/>
      <c r="N51" s="151"/>
      <c r="O51" s="151"/>
      <c r="P51" s="151"/>
      <c r="Q51" s="151"/>
      <c r="R51" s="151"/>
    </row>
    <row r="52" spans="1:18">
      <c r="A52" s="151"/>
      <c r="B52" s="151"/>
      <c r="C52" s="151"/>
      <c r="D52" s="151"/>
      <c r="E52" s="151"/>
      <c r="F52" s="151"/>
      <c r="G52" s="98"/>
      <c r="H52" s="151"/>
      <c r="I52" s="151"/>
      <c r="J52" s="151"/>
      <c r="K52" s="151"/>
      <c r="L52" s="151"/>
      <c r="M52" s="151"/>
      <c r="N52" s="151"/>
      <c r="O52" s="151"/>
      <c r="P52" s="151"/>
      <c r="Q52" s="151"/>
      <c r="R52" s="151"/>
    </row>
    <row r="53" spans="1:18">
      <c r="A53" s="151"/>
      <c r="B53" s="151"/>
      <c r="C53" s="151"/>
      <c r="D53" s="151"/>
      <c r="E53" s="151"/>
      <c r="F53" s="151"/>
      <c r="G53" s="98"/>
      <c r="H53" s="151"/>
      <c r="I53" s="151"/>
      <c r="J53" s="151"/>
      <c r="K53" s="151"/>
      <c r="L53" s="151"/>
      <c r="M53" s="151"/>
      <c r="N53" s="151"/>
      <c r="O53" s="151"/>
      <c r="P53" s="151"/>
      <c r="Q53" s="151"/>
      <c r="R53" s="151"/>
    </row>
    <row r="54" spans="1:18">
      <c r="A54" s="151"/>
      <c r="B54" s="151"/>
      <c r="C54" s="151"/>
      <c r="D54" s="151"/>
      <c r="E54" s="151"/>
      <c r="F54" s="151"/>
      <c r="G54" s="98"/>
      <c r="H54" s="151"/>
      <c r="I54" s="151"/>
      <c r="J54" s="151"/>
      <c r="K54" s="151"/>
      <c r="L54" s="151"/>
      <c r="M54" s="151"/>
      <c r="N54" s="151"/>
      <c r="O54" s="151"/>
      <c r="P54" s="151"/>
      <c r="Q54" s="151"/>
      <c r="R54" s="151"/>
    </row>
    <row r="55" spans="1:18">
      <c r="A55" s="151"/>
      <c r="B55" s="151"/>
      <c r="C55" s="151"/>
      <c r="D55" s="151"/>
      <c r="E55" s="151"/>
      <c r="F55" s="151"/>
      <c r="G55" s="98"/>
      <c r="H55" s="151"/>
      <c r="I55" s="151"/>
      <c r="J55" s="151"/>
      <c r="K55" s="151"/>
      <c r="L55" s="151"/>
      <c r="M55" s="151"/>
      <c r="N55" s="151"/>
      <c r="O55" s="151"/>
      <c r="P55" s="151"/>
      <c r="Q55" s="151"/>
      <c r="R55" s="151"/>
    </row>
    <row r="56" spans="1:18">
      <c r="A56" s="151"/>
      <c r="B56" s="151"/>
      <c r="C56" s="151"/>
      <c r="D56" s="151"/>
      <c r="E56" s="151"/>
      <c r="F56" s="151"/>
      <c r="G56" s="98"/>
      <c r="H56" s="151"/>
      <c r="I56" s="151"/>
      <c r="J56" s="151"/>
      <c r="K56" s="151"/>
      <c r="L56" s="151"/>
      <c r="M56" s="151"/>
      <c r="N56" s="151"/>
      <c r="O56" s="151"/>
      <c r="P56" s="151"/>
      <c r="Q56" s="151"/>
      <c r="R56" s="151"/>
    </row>
    <row r="57" spans="1:18">
      <c r="A57" s="151"/>
      <c r="B57" s="151"/>
      <c r="C57" s="151"/>
      <c r="D57" s="151"/>
      <c r="E57" s="151"/>
      <c r="F57" s="151"/>
      <c r="G57" s="98"/>
      <c r="H57" s="151"/>
      <c r="I57" s="151"/>
      <c r="J57" s="151"/>
      <c r="K57" s="151"/>
      <c r="L57" s="151"/>
      <c r="M57" s="151"/>
      <c r="N57" s="151"/>
      <c r="O57" s="151"/>
      <c r="P57" s="151"/>
      <c r="Q57" s="151"/>
      <c r="R57" s="151"/>
    </row>
    <row r="58" spans="1:18">
      <c r="A58" s="151"/>
      <c r="B58" s="151"/>
      <c r="C58" s="151"/>
      <c r="D58" s="151"/>
      <c r="E58" s="151"/>
      <c r="F58" s="151"/>
      <c r="G58" s="98"/>
      <c r="H58" s="151"/>
      <c r="I58" s="151"/>
      <c r="J58" s="151"/>
      <c r="K58" s="151"/>
      <c r="L58" s="151"/>
      <c r="M58" s="151"/>
      <c r="N58" s="151"/>
      <c r="O58" s="151"/>
      <c r="P58" s="151"/>
      <c r="Q58" s="151"/>
      <c r="R58" s="151"/>
    </row>
    <row r="59" spans="1:18">
      <c r="A59" s="151"/>
      <c r="B59" s="151"/>
      <c r="C59" s="151"/>
      <c r="D59" s="151"/>
      <c r="E59" s="151"/>
      <c r="F59" s="151"/>
      <c r="G59" s="98"/>
      <c r="H59" s="151"/>
      <c r="I59" s="151"/>
      <c r="J59" s="151"/>
      <c r="K59" s="151"/>
      <c r="L59" s="151"/>
      <c r="M59" s="151"/>
      <c r="N59" s="151"/>
      <c r="O59" s="151"/>
      <c r="P59" s="151"/>
      <c r="Q59" s="151"/>
      <c r="R59" s="151"/>
    </row>
    <row r="60" spans="1:18">
      <c r="A60" s="151"/>
      <c r="B60" s="151"/>
      <c r="C60" s="151"/>
      <c r="D60" s="151"/>
      <c r="E60" s="151"/>
      <c r="F60" s="151"/>
      <c r="G60" s="98"/>
      <c r="H60" s="151"/>
      <c r="I60" s="151"/>
      <c r="J60" s="151"/>
      <c r="K60" s="151"/>
      <c r="L60" s="151"/>
      <c r="M60" s="151"/>
      <c r="N60" s="151"/>
      <c r="O60" s="151"/>
      <c r="P60" s="151"/>
      <c r="Q60" s="151"/>
      <c r="R60" s="151"/>
    </row>
    <row r="61" spans="1:18">
      <c r="A61" s="151"/>
      <c r="B61" s="151"/>
      <c r="C61" s="151"/>
      <c r="D61" s="151"/>
      <c r="E61" s="151"/>
      <c r="F61" s="151"/>
      <c r="G61" s="98"/>
      <c r="H61" s="151"/>
      <c r="I61" s="151"/>
      <c r="J61" s="151"/>
      <c r="K61" s="151"/>
      <c r="L61" s="151"/>
      <c r="M61" s="151"/>
      <c r="N61" s="151"/>
      <c r="O61" s="151"/>
      <c r="P61" s="151"/>
      <c r="Q61" s="151"/>
      <c r="R61" s="151"/>
    </row>
    <row r="62" spans="1:18">
      <c r="A62" s="151"/>
      <c r="B62" s="151"/>
      <c r="C62" s="151"/>
      <c r="D62" s="151"/>
      <c r="E62" s="151"/>
      <c r="F62" s="151"/>
      <c r="G62" s="98"/>
      <c r="H62" s="151"/>
      <c r="I62" s="151"/>
      <c r="J62" s="151"/>
      <c r="K62" s="151"/>
      <c r="L62" s="151"/>
      <c r="M62" s="151"/>
      <c r="N62" s="151"/>
      <c r="O62" s="151"/>
      <c r="P62" s="151"/>
      <c r="Q62" s="151"/>
      <c r="R62" s="151"/>
    </row>
  </sheetData>
  <sheetProtection sheet="1" objects="1" scenarios="1"/>
  <protectedRanges>
    <protectedRange sqref="B18:C18 B34:C35 B6:C6 B10:C10 B14:C14 B30:C30 B26:C26 B22:F22" name="Range1_1_1"/>
    <protectedRange sqref="C20:C21 C8:C9 C16:C17 C12:C13 C5 C28:C29 C24:C25 C32:C33" name="Range1_1_11_1_1_1"/>
    <protectedRange sqref="B20:B21 B8:B9 B16:B17 B12:B13 B4:B5 B24:B25 B28:B29 B32:B33 C4:E4" name="Range1_1_10_1_1_1_1"/>
  </protectedRanges>
  <mergeCells count="1">
    <mergeCell ref="D1:H1"/>
  </mergeCells>
  <phoneticPr fontId="0" type="noConversion"/>
  <conditionalFormatting sqref="I39">
    <cfRule type="cellIs" priority="1" stopIfTrue="1" operator="equal">
      <formula>"Pass"</formula>
    </cfRule>
    <cfRule type="cellIs" priority="2" stopIfTrue="1" operator="notEqual">
      <formula>"Pass"</formula>
    </cfRule>
  </conditionalFormatting>
  <conditionalFormatting sqref="I24:S26 I4:S6 I16:S18 I28:S30 I8:S10 I20:S22 I12:S14 I32:S35">
    <cfRule type="cellIs" dxfId="25" priority="3" stopIfTrue="1" operator="equal">
      <formula>"Pass"</formula>
    </cfRule>
    <cfRule type="cellIs" dxfId="24" priority="4" stopIfTrue="1" operator="notEqual">
      <formula>"pass"</formula>
    </cfRule>
  </conditionalFormatting>
  <conditionalFormatting sqref="A1:T1">
    <cfRule type="expression" dxfId="23" priority="5" stopIfTrue="1">
      <formula>#REF! = "Fail"</formula>
    </cfRule>
    <cfRule type="expression" dxfId="22" priority="6" stopIfTrue="1">
      <formula>#REF! = "Pass"</formula>
    </cfRule>
  </conditionalFormatting>
  <conditionalFormatting sqref="T4:T6 T8:T10 T12:T14 T16:T18 T20:T22 T24:T26 T28:T30 T32:T34">
    <cfRule type="cellIs" dxfId="21" priority="7" stopIfTrue="1" operator="lessThanOrEqual">
      <formula>5</formula>
    </cfRule>
    <cfRule type="cellIs" dxfId="20" priority="8" stopIfTrue="1" operator="greaterThan">
      <formula>5</formula>
    </cfRule>
  </conditionalFormatting>
  <dataValidations count="1">
    <dataValidation type="list" allowBlank="1" showInputMessage="1" showErrorMessage="1" sqref="T4:T6 T8:T10 T12:T14 T16:T18 T20:T22 T24:T26 T28:T30 T32:T34">
      <formula1>$AD$6:$AD$12</formula1>
    </dataValidation>
  </dataValidations>
  <pageMargins left="0.75" right="0.75" top="1" bottom="1" header="0.5" footer="0.5"/>
  <pageSetup orientation="landscape" r:id="rId1"/>
  <headerFooter alignWithMargins="0"/>
  <cellWatches>
    <cellWatch r="B9"/>
    <cellWatch r="D4"/>
  </cellWatches>
  <drawing r:id="rId2"/>
</worksheet>
</file>

<file path=xl/worksheets/sheet6.xml><?xml version="1.0" encoding="utf-8"?>
<worksheet xmlns="http://schemas.openxmlformats.org/spreadsheetml/2006/main" xmlns:r="http://schemas.openxmlformats.org/officeDocument/2006/relationships">
  <sheetPr codeName="Sheet7" enableFormatConditionsCalculation="0">
    <tabColor indexed="17"/>
  </sheetPr>
  <dimension ref="A1:AD229"/>
  <sheetViews>
    <sheetView zoomScale="85" workbookViewId="0"/>
  </sheetViews>
  <sheetFormatPr defaultColWidth="9.109375" defaultRowHeight="12.6"/>
  <cols>
    <col min="1" max="1" width="16.88671875" style="109" bestFit="1" customWidth="1"/>
    <col min="2" max="6" width="18.5546875" style="109" customWidth="1"/>
    <col min="7" max="7" width="18.5546875" style="100" customWidth="1"/>
    <col min="8" max="14" width="18.6640625" style="109" customWidth="1"/>
    <col min="15" max="18" width="24.5546875" style="109" customWidth="1"/>
    <col min="19" max="19" width="29.5546875" style="100" customWidth="1"/>
    <col min="20" max="20" width="21.5546875" style="104" customWidth="1"/>
    <col min="21" max="29" width="9.109375" style="100"/>
    <col min="30" max="30" width="0" style="100" hidden="1" customWidth="1"/>
    <col min="31" max="16384" width="9.109375" style="100"/>
  </cols>
  <sheetData>
    <row r="1" spans="1:30" s="90" customFormat="1" ht="25.2" thickBot="1">
      <c r="A1" s="86"/>
      <c r="B1" s="87"/>
      <c r="C1" s="87"/>
      <c r="D1" s="115"/>
      <c r="E1" s="115"/>
      <c r="F1" s="115"/>
      <c r="G1" s="115"/>
      <c r="H1" s="116"/>
      <c r="I1" s="88"/>
      <c r="J1" s="88"/>
      <c r="K1" s="88"/>
      <c r="L1" s="88"/>
      <c r="M1" s="88"/>
      <c r="N1" s="88"/>
      <c r="O1" s="88"/>
      <c r="P1" s="88"/>
      <c r="Q1" s="88"/>
      <c r="R1" s="88"/>
      <c r="S1" s="88"/>
      <c r="T1" s="89"/>
    </row>
    <row r="2" spans="1:30" s="95" customFormat="1" ht="67.5" customHeight="1">
      <c r="A2" s="91" t="s">
        <v>7</v>
      </c>
      <c r="B2" s="92" t="s">
        <v>194</v>
      </c>
      <c r="C2" s="92" t="s">
        <v>22</v>
      </c>
      <c r="D2" s="92" t="s">
        <v>23</v>
      </c>
      <c r="E2" s="92" t="s">
        <v>61</v>
      </c>
      <c r="F2" s="92" t="s">
        <v>63</v>
      </c>
      <c r="G2" s="93" t="s">
        <v>62</v>
      </c>
      <c r="H2" s="92" t="s">
        <v>21</v>
      </c>
      <c r="I2" s="93" t="s">
        <v>192</v>
      </c>
      <c r="J2" s="93" t="s">
        <v>165</v>
      </c>
      <c r="K2" s="93" t="s">
        <v>57</v>
      </c>
      <c r="L2" s="93" t="s">
        <v>166</v>
      </c>
      <c r="M2" s="93" t="s">
        <v>167</v>
      </c>
      <c r="N2" s="93" t="s">
        <v>60</v>
      </c>
      <c r="O2" s="93" t="s">
        <v>186</v>
      </c>
      <c r="P2" s="93" t="s">
        <v>176</v>
      </c>
      <c r="Q2" s="93" t="s">
        <v>177</v>
      </c>
      <c r="R2" s="93" t="s">
        <v>178</v>
      </c>
      <c r="S2" s="93" t="s">
        <v>170</v>
      </c>
      <c r="T2" s="94" t="s">
        <v>198</v>
      </c>
    </row>
    <row r="3" spans="1:30" s="95" customFormat="1" ht="11.4">
      <c r="A3" s="117" t="s">
        <v>34</v>
      </c>
      <c r="B3" s="122"/>
      <c r="C3" s="47"/>
      <c r="D3" s="47"/>
      <c r="E3" s="47"/>
      <c r="F3" s="47"/>
      <c r="G3" s="47"/>
      <c r="H3" s="46"/>
      <c r="I3" s="47"/>
      <c r="J3" s="47"/>
      <c r="K3" s="47"/>
      <c r="L3" s="47"/>
      <c r="M3" s="47"/>
      <c r="N3" s="47"/>
      <c r="O3" s="47"/>
      <c r="P3" s="47"/>
      <c r="Q3" s="47"/>
      <c r="R3" s="47"/>
      <c r="S3" s="47"/>
      <c r="T3" s="111"/>
    </row>
    <row r="4" spans="1:30" s="95" customFormat="1" ht="11.4">
      <c r="A4" s="118" t="s">
        <v>158</v>
      </c>
      <c r="B4" s="123"/>
      <c r="C4" s="49"/>
      <c r="D4" s="49"/>
      <c r="E4" s="49"/>
      <c r="F4" s="49"/>
      <c r="G4" s="49"/>
      <c r="H4" s="48"/>
      <c r="I4" s="49"/>
      <c r="J4" s="49"/>
      <c r="K4" s="49"/>
      <c r="L4" s="49"/>
      <c r="M4" s="49"/>
      <c r="N4" s="49"/>
      <c r="O4" s="49"/>
      <c r="P4" s="49"/>
      <c r="Q4" s="49"/>
      <c r="R4" s="49"/>
      <c r="S4" s="49"/>
      <c r="T4" s="120"/>
    </row>
    <row r="5" spans="1:30" s="95" customFormat="1" ht="11.4">
      <c r="A5" s="121" t="s">
        <v>140</v>
      </c>
      <c r="B5" s="158"/>
      <c r="C5" s="158"/>
      <c r="D5" s="158"/>
      <c r="E5" s="158"/>
      <c r="F5" s="158"/>
      <c r="G5" s="158"/>
      <c r="H5" s="142">
        <f>SUM(B5:F5)</f>
        <v>0</v>
      </c>
      <c r="I5" s="168" t="str">
        <f>IF(AND(B5&gt;= Readonly_Length_Matching_Rule!$B$21, B5&lt;=Readonly_Length_Matching_Rule!$C$21),"Pass","Fail")</f>
        <v>Pass</v>
      </c>
      <c r="J5" s="168" t="str">
        <f>IF(AND(C5&gt;= Readonly_Length_Matching_Rule!$D$21, C5&lt;=Readonly_Length_Matching_Rule!$E$21),"Pass","Fail")</f>
        <v>Fail</v>
      </c>
      <c r="K5" s="168" t="str">
        <f>IF(AND(D5&gt;= Readonly_Length_Matching_Rule!$F$21, D5&lt;=Readonly_Length_Matching_Rule!$G$21),"Pass","Fail")</f>
        <v>Fail</v>
      </c>
      <c r="L5" s="168" t="str">
        <f>IF(AND(E5&gt;= Readonly_Length_Matching_Rule!$H$21, E5&lt;=Readonly_Length_Matching_Rule!$I$21),"Pass","Fail")</f>
        <v>Fail</v>
      </c>
      <c r="M5" s="168" t="str">
        <f>IF(AND(F5&gt;= Readonly_Length_Matching_Rule!$J$21, F5&lt;=Readonly_Length_Matching_Rule!$K$21),"Pass","Fail")</f>
        <v>Fail</v>
      </c>
      <c r="N5" s="168" t="str">
        <f>IF(AND(G5&gt;= Readonly_Length_Matching_Rule!$L$21, G5&lt;=Readonly_Length_Matching_Rule!$M$21),"Pass","Fail")</f>
        <v>Fail</v>
      </c>
      <c r="O5" s="168" t="str">
        <f>IF(AND(H5&gt;= Readonly_Length_Matching_Rule!$B$12, H5&lt;=Readonly_Length_Matching_Rule!$C$12),"Pass","Fail")</f>
        <v>Fail</v>
      </c>
      <c r="P5" s="168" t="str">
        <f>IF(ABS(MAX(D5,D105)-MIN(D5,D105)&lt;=100),"Pass",MAX(D5,D105)-MIN(D5,D105))</f>
        <v>Pass</v>
      </c>
      <c r="Q5" s="168" t="str">
        <f>IF(ABS(MAX(E5,E55,E105,E155)-MIN(E5,E55,E105,E155)&lt;=200),"Pass",MAX(E5,E55,E105,E155)-MIN(E5,E55,E105,E155))</f>
        <v>Pass</v>
      </c>
      <c r="R5" s="168" t="str">
        <f t="shared" ref="R5:R19" si="0">IF(ABS(MAX(F5,F30,F55,F80,F105,F130,F155,F180)-MIN(F5,F30,F55,F80,F105,F130,F155,F180)&lt;=100),"Pass",MAX(F5,F30,F55,F80,F105,F130,F155,F180)-MIN(F5,F30,F55,F80,F105,F130,F155,F180))</f>
        <v>Pass</v>
      </c>
      <c r="S5" s="168" t="str">
        <f>IF(AND(H5&gt;= (Clock!$H$4-500), H5&lt;= (Clock!$H$4+500)),"Pass","Fail")</f>
        <v>Pass</v>
      </c>
      <c r="T5" s="113"/>
    </row>
    <row r="6" spans="1:30" s="95" customFormat="1" ht="11.4">
      <c r="A6" s="121" t="s">
        <v>141</v>
      </c>
      <c r="B6" s="158"/>
      <c r="C6" s="158"/>
      <c r="D6" s="158"/>
      <c r="E6" s="158"/>
      <c r="F6" s="158"/>
      <c r="G6" s="158"/>
      <c r="H6" s="142">
        <f t="shared" ref="H6:H22" si="1">SUM(B6:F6)</f>
        <v>0</v>
      </c>
      <c r="I6" s="168" t="str">
        <f>IF(AND(B6&gt;= Readonly_Length_Matching_Rule!$B$21, B6&lt;=Readonly_Length_Matching_Rule!$C$21),"Pass","Fail")</f>
        <v>Pass</v>
      </c>
      <c r="J6" s="168" t="str">
        <f>IF(AND(C6&gt;= Readonly_Length_Matching_Rule!$D$21, C6&lt;=Readonly_Length_Matching_Rule!$E$21),"Pass","Fail")</f>
        <v>Fail</v>
      </c>
      <c r="K6" s="168" t="str">
        <f>IF(AND(D6&gt;= Readonly_Length_Matching_Rule!$F$21, D6&lt;=Readonly_Length_Matching_Rule!$G$21),"Pass","Fail")</f>
        <v>Fail</v>
      </c>
      <c r="L6" s="168" t="str">
        <f>IF(AND(E6&gt;= Readonly_Length_Matching_Rule!$H$21, E6&lt;=Readonly_Length_Matching_Rule!$I$21),"Pass","Fail")</f>
        <v>Fail</v>
      </c>
      <c r="M6" s="168" t="str">
        <f>IF(AND(F6&gt;= Readonly_Length_Matching_Rule!$J$21, F6&lt;=Readonly_Length_Matching_Rule!$K$21),"Pass","Fail")</f>
        <v>Fail</v>
      </c>
      <c r="N6" s="168" t="str">
        <f>IF(AND(G6&gt;= Readonly_Length_Matching_Rule!$L$21, G6&lt;=Readonly_Length_Matching_Rule!$M$21),"Pass","Fail")</f>
        <v>Fail</v>
      </c>
      <c r="O6" s="168" t="str">
        <f>IF(AND(H6&gt;= Readonly_Length_Matching_Rule!$B$12, H6&lt;=Readonly_Length_Matching_Rule!$C$12),"Pass","Fail")</f>
        <v>Fail</v>
      </c>
      <c r="P6" s="168" t="str">
        <f t="shared" ref="P6:P22" si="2">IF(ABS(MAX(D6,D106)-MIN(D6,D106)&lt;=100),"Pass",MAX(D6,D106)-MIN(D6,D106))</f>
        <v>Pass</v>
      </c>
      <c r="Q6" s="168" t="str">
        <f t="shared" ref="Q6:Q27" si="3">IF(ABS(MAX(E6,E56,E106,E156)-MIN(E6,E56,E106,E156)&lt;=200),"Pass",MAX(E6,E56,E106,E156)-MIN(E6,E56,E106,E156))</f>
        <v>Pass</v>
      </c>
      <c r="R6" s="168" t="str">
        <f t="shared" si="0"/>
        <v>Pass</v>
      </c>
      <c r="S6" s="168" t="str">
        <f>IF(AND(H6&gt;= (Clock!$H$4-500), H6&lt;= (Clock!$H$4+500)),"Pass","Fail")</f>
        <v>Pass</v>
      </c>
      <c r="T6" s="113"/>
      <c r="AD6" s="112">
        <v>1</v>
      </c>
    </row>
    <row r="7" spans="1:30" s="95" customFormat="1" ht="11.4">
      <c r="A7" s="121" t="s">
        <v>142</v>
      </c>
      <c r="B7" s="158"/>
      <c r="C7" s="158"/>
      <c r="D7" s="158"/>
      <c r="E7" s="158"/>
      <c r="F7" s="158"/>
      <c r="G7" s="158"/>
      <c r="H7" s="142">
        <f t="shared" si="1"/>
        <v>0</v>
      </c>
      <c r="I7" s="168" t="str">
        <f>IF(AND(B7&gt;= Readonly_Length_Matching_Rule!$B$21, B7&lt;=Readonly_Length_Matching_Rule!$C$21),"Pass","Fail")</f>
        <v>Pass</v>
      </c>
      <c r="J7" s="168" t="str">
        <f>IF(AND(C7&gt;= Readonly_Length_Matching_Rule!$D$21, C7&lt;=Readonly_Length_Matching_Rule!$E$21),"Pass","Fail")</f>
        <v>Fail</v>
      </c>
      <c r="K7" s="168" t="str">
        <f>IF(AND(D7&gt;= Readonly_Length_Matching_Rule!$F$21, D7&lt;=Readonly_Length_Matching_Rule!$G$21),"Pass","Fail")</f>
        <v>Fail</v>
      </c>
      <c r="L7" s="168" t="str">
        <f>IF(AND(E7&gt;= Readonly_Length_Matching_Rule!$H$21, E7&lt;=Readonly_Length_Matching_Rule!$I$21),"Pass","Fail")</f>
        <v>Fail</v>
      </c>
      <c r="M7" s="168" t="str">
        <f>IF(AND(F7&gt;= Readonly_Length_Matching_Rule!$J$21, F7&lt;=Readonly_Length_Matching_Rule!$K$21),"Pass","Fail")</f>
        <v>Fail</v>
      </c>
      <c r="N7" s="168" t="str">
        <f>IF(AND(G7&gt;= Readonly_Length_Matching_Rule!$L$21, G7&lt;=Readonly_Length_Matching_Rule!$M$21),"Pass","Fail")</f>
        <v>Fail</v>
      </c>
      <c r="O7" s="168" t="str">
        <f>IF(AND(H7&gt;= Readonly_Length_Matching_Rule!$B$12, H7&lt;=Readonly_Length_Matching_Rule!$C$12),"Pass","Fail")</f>
        <v>Fail</v>
      </c>
      <c r="P7" s="168" t="str">
        <f t="shared" si="2"/>
        <v>Pass</v>
      </c>
      <c r="Q7" s="168" t="str">
        <f t="shared" si="3"/>
        <v>Pass</v>
      </c>
      <c r="R7" s="168" t="str">
        <f t="shared" si="0"/>
        <v>Pass</v>
      </c>
      <c r="S7" s="168" t="str">
        <f>IF(AND(H7&gt;= (Clock!$H$4-500), H7&lt;= (Clock!$H$4+500)),"Pass","Fail")</f>
        <v>Pass</v>
      </c>
      <c r="T7" s="113"/>
      <c r="AD7" s="112">
        <v>2</v>
      </c>
    </row>
    <row r="8" spans="1:30" s="95" customFormat="1" ht="11.4">
      <c r="A8" s="121" t="s">
        <v>143</v>
      </c>
      <c r="B8" s="158"/>
      <c r="C8" s="158"/>
      <c r="D8" s="158"/>
      <c r="E8" s="158"/>
      <c r="F8" s="158"/>
      <c r="G8" s="158"/>
      <c r="H8" s="142">
        <f t="shared" si="1"/>
        <v>0</v>
      </c>
      <c r="I8" s="168" t="str">
        <f>IF(AND(B8&gt;= Readonly_Length_Matching_Rule!$B$21, B8&lt;=Readonly_Length_Matching_Rule!$C$21),"Pass","Fail")</f>
        <v>Pass</v>
      </c>
      <c r="J8" s="168" t="str">
        <f>IF(AND(C8&gt;= Readonly_Length_Matching_Rule!$D$21, C8&lt;=Readonly_Length_Matching_Rule!$E$21),"Pass","Fail")</f>
        <v>Fail</v>
      </c>
      <c r="K8" s="168" t="str">
        <f>IF(AND(D8&gt;= Readonly_Length_Matching_Rule!$F$21, D8&lt;=Readonly_Length_Matching_Rule!$G$21),"Pass","Fail")</f>
        <v>Fail</v>
      </c>
      <c r="L8" s="168" t="str">
        <f>IF(AND(E8&gt;= Readonly_Length_Matching_Rule!$H$21, E8&lt;=Readonly_Length_Matching_Rule!$I$21),"Pass","Fail")</f>
        <v>Fail</v>
      </c>
      <c r="M8" s="168" t="str">
        <f>IF(AND(F8&gt;= Readonly_Length_Matching_Rule!$J$21, F8&lt;=Readonly_Length_Matching_Rule!$K$21),"Pass","Fail")</f>
        <v>Fail</v>
      </c>
      <c r="N8" s="168" t="str">
        <f>IF(AND(G8&gt;= Readonly_Length_Matching_Rule!$L$21, G8&lt;=Readonly_Length_Matching_Rule!$M$21),"Pass","Fail")</f>
        <v>Fail</v>
      </c>
      <c r="O8" s="168" t="str">
        <f>IF(AND(H8&gt;= Readonly_Length_Matching_Rule!$B$12, H8&lt;=Readonly_Length_Matching_Rule!$C$12),"Pass","Fail")</f>
        <v>Fail</v>
      </c>
      <c r="P8" s="168" t="str">
        <f t="shared" si="2"/>
        <v>Pass</v>
      </c>
      <c r="Q8" s="168" t="str">
        <f t="shared" si="3"/>
        <v>Pass</v>
      </c>
      <c r="R8" s="168" t="str">
        <f t="shared" si="0"/>
        <v>Pass</v>
      </c>
      <c r="S8" s="168" t="str">
        <f>IF(AND(H8&gt;= (Clock!$H$4-500), H8&lt;= (Clock!$H$4+500)),"Pass","Fail")</f>
        <v>Pass</v>
      </c>
      <c r="T8" s="113"/>
      <c r="AD8" s="112">
        <v>3</v>
      </c>
    </row>
    <row r="9" spans="1:30" s="95" customFormat="1" ht="11.4">
      <c r="A9" s="121" t="s">
        <v>144</v>
      </c>
      <c r="B9" s="158"/>
      <c r="C9" s="158"/>
      <c r="D9" s="158"/>
      <c r="E9" s="158"/>
      <c r="F9" s="158"/>
      <c r="G9" s="158"/>
      <c r="H9" s="142">
        <f t="shared" si="1"/>
        <v>0</v>
      </c>
      <c r="I9" s="168" t="str">
        <f>IF(AND(B9&gt;= Readonly_Length_Matching_Rule!$B$21, B9&lt;=Readonly_Length_Matching_Rule!$C$21),"Pass","Fail")</f>
        <v>Pass</v>
      </c>
      <c r="J9" s="168" t="str">
        <f>IF(AND(C9&gt;= Readonly_Length_Matching_Rule!$D$21, C9&lt;=Readonly_Length_Matching_Rule!$E$21),"Pass","Fail")</f>
        <v>Fail</v>
      </c>
      <c r="K9" s="168" t="str">
        <f>IF(AND(D9&gt;= Readonly_Length_Matching_Rule!$F$21, D9&lt;=Readonly_Length_Matching_Rule!$G$21),"Pass","Fail")</f>
        <v>Fail</v>
      </c>
      <c r="L9" s="168" t="str">
        <f>IF(AND(E9&gt;= Readonly_Length_Matching_Rule!$H$21, E9&lt;=Readonly_Length_Matching_Rule!$I$21),"Pass","Fail")</f>
        <v>Fail</v>
      </c>
      <c r="M9" s="168" t="str">
        <f>IF(AND(F9&gt;= Readonly_Length_Matching_Rule!$J$21, F9&lt;=Readonly_Length_Matching_Rule!$K$21),"Pass","Fail")</f>
        <v>Fail</v>
      </c>
      <c r="N9" s="168" t="str">
        <f>IF(AND(G9&gt;= Readonly_Length_Matching_Rule!$L$21, G9&lt;=Readonly_Length_Matching_Rule!$M$21),"Pass","Fail")</f>
        <v>Fail</v>
      </c>
      <c r="O9" s="168" t="str">
        <f>IF(AND(H9&gt;= Readonly_Length_Matching_Rule!$B$12, H9&lt;=Readonly_Length_Matching_Rule!$C$12),"Pass","Fail")</f>
        <v>Fail</v>
      </c>
      <c r="P9" s="168" t="str">
        <f t="shared" si="2"/>
        <v>Pass</v>
      </c>
      <c r="Q9" s="168" t="str">
        <f t="shared" si="3"/>
        <v>Pass</v>
      </c>
      <c r="R9" s="168" t="str">
        <f t="shared" si="0"/>
        <v>Pass</v>
      </c>
      <c r="S9" s="168" t="str">
        <f>IF(AND(H9&gt;= (Clock!$H$4-500), H9&lt;= (Clock!$H$4+500)),"Pass","Fail")</f>
        <v>Pass</v>
      </c>
      <c r="T9" s="113"/>
      <c r="AD9" s="112">
        <v>4</v>
      </c>
    </row>
    <row r="10" spans="1:30" s="95" customFormat="1" ht="11.4">
      <c r="A10" s="121" t="s">
        <v>145</v>
      </c>
      <c r="B10" s="158"/>
      <c r="C10" s="158"/>
      <c r="D10" s="158"/>
      <c r="E10" s="158"/>
      <c r="F10" s="158"/>
      <c r="G10" s="158"/>
      <c r="H10" s="142">
        <f t="shared" si="1"/>
        <v>0</v>
      </c>
      <c r="I10" s="168" t="str">
        <f>IF(AND(B10&gt;= Readonly_Length_Matching_Rule!$B$21, B10&lt;=Readonly_Length_Matching_Rule!$C$21),"Pass","Fail")</f>
        <v>Pass</v>
      </c>
      <c r="J10" s="168" t="str">
        <f>IF(AND(C10&gt;= Readonly_Length_Matching_Rule!$D$21, C10&lt;=Readonly_Length_Matching_Rule!$E$21),"Pass","Fail")</f>
        <v>Fail</v>
      </c>
      <c r="K10" s="168" t="str">
        <f>IF(AND(D10&gt;= Readonly_Length_Matching_Rule!$F$21, D10&lt;=Readonly_Length_Matching_Rule!$G$21),"Pass","Fail")</f>
        <v>Fail</v>
      </c>
      <c r="L10" s="168" t="str">
        <f>IF(AND(E10&gt;= Readonly_Length_Matching_Rule!$H$21, E10&lt;=Readonly_Length_Matching_Rule!$I$21),"Pass","Fail")</f>
        <v>Fail</v>
      </c>
      <c r="M10" s="168" t="str">
        <f>IF(AND(F10&gt;= Readonly_Length_Matching_Rule!$J$21, F10&lt;=Readonly_Length_Matching_Rule!$K$21),"Pass","Fail")</f>
        <v>Fail</v>
      </c>
      <c r="N10" s="168" t="str">
        <f>IF(AND(G10&gt;= Readonly_Length_Matching_Rule!$L$21, G10&lt;=Readonly_Length_Matching_Rule!$M$21),"Pass","Fail")</f>
        <v>Fail</v>
      </c>
      <c r="O10" s="168" t="str">
        <f>IF(AND(H10&gt;= Readonly_Length_Matching_Rule!$B$12, H10&lt;=Readonly_Length_Matching_Rule!$C$12),"Pass","Fail")</f>
        <v>Fail</v>
      </c>
      <c r="P10" s="168" t="str">
        <f t="shared" si="2"/>
        <v>Pass</v>
      </c>
      <c r="Q10" s="168" t="str">
        <f t="shared" si="3"/>
        <v>Pass</v>
      </c>
      <c r="R10" s="168" t="str">
        <f t="shared" si="0"/>
        <v>Pass</v>
      </c>
      <c r="S10" s="168" t="str">
        <f>IF(AND(H10&gt;= (Clock!$H$4-500), H10&lt;= (Clock!$H$4+500)),"Pass","Fail")</f>
        <v>Pass</v>
      </c>
      <c r="T10" s="113"/>
      <c r="AD10" s="112">
        <v>5</v>
      </c>
    </row>
    <row r="11" spans="1:30" s="95" customFormat="1" ht="11.4">
      <c r="A11" s="121" t="s">
        <v>146</v>
      </c>
      <c r="B11" s="158"/>
      <c r="C11" s="158"/>
      <c r="D11" s="158"/>
      <c r="E11" s="158"/>
      <c r="F11" s="158"/>
      <c r="G11" s="158"/>
      <c r="H11" s="142">
        <f t="shared" si="1"/>
        <v>0</v>
      </c>
      <c r="I11" s="168" t="str">
        <f>IF(AND(B11&gt;= Readonly_Length_Matching_Rule!$B$21, B11&lt;=Readonly_Length_Matching_Rule!$C$21),"Pass","Fail")</f>
        <v>Pass</v>
      </c>
      <c r="J11" s="168" t="str">
        <f>IF(AND(C11&gt;= Readonly_Length_Matching_Rule!$D$21, C11&lt;=Readonly_Length_Matching_Rule!$E$21),"Pass","Fail")</f>
        <v>Fail</v>
      </c>
      <c r="K11" s="168" t="str">
        <f>IF(AND(D11&gt;= Readonly_Length_Matching_Rule!$F$21, D11&lt;=Readonly_Length_Matching_Rule!$G$21),"Pass","Fail")</f>
        <v>Fail</v>
      </c>
      <c r="L11" s="168" t="str">
        <f>IF(AND(E11&gt;= Readonly_Length_Matching_Rule!$H$21, E11&lt;=Readonly_Length_Matching_Rule!$I$21),"Pass","Fail")</f>
        <v>Fail</v>
      </c>
      <c r="M11" s="168" t="str">
        <f>IF(AND(F11&gt;= Readonly_Length_Matching_Rule!$J$21, F11&lt;=Readonly_Length_Matching_Rule!$K$21),"Pass","Fail")</f>
        <v>Fail</v>
      </c>
      <c r="N11" s="168" t="str">
        <f>IF(AND(G11&gt;= Readonly_Length_Matching_Rule!$L$21, G11&lt;=Readonly_Length_Matching_Rule!$M$21),"Pass","Fail")</f>
        <v>Fail</v>
      </c>
      <c r="O11" s="168" t="str">
        <f>IF(AND(H11&gt;= Readonly_Length_Matching_Rule!$B$12, H11&lt;=Readonly_Length_Matching_Rule!$C$12),"Pass","Fail")</f>
        <v>Fail</v>
      </c>
      <c r="P11" s="168" t="str">
        <f t="shared" si="2"/>
        <v>Pass</v>
      </c>
      <c r="Q11" s="168" t="str">
        <f t="shared" si="3"/>
        <v>Pass</v>
      </c>
      <c r="R11" s="168" t="str">
        <f t="shared" si="0"/>
        <v>Pass</v>
      </c>
      <c r="S11" s="168" t="str">
        <f>IF(AND(H11&gt;= (Clock!$H$4-500), H11&lt;= (Clock!$H$4+500)),"Pass","Fail")</f>
        <v>Pass</v>
      </c>
      <c r="T11" s="113"/>
      <c r="AD11" s="112">
        <v>6</v>
      </c>
    </row>
    <row r="12" spans="1:30" s="95" customFormat="1" ht="11.4">
      <c r="A12" s="121" t="s">
        <v>147</v>
      </c>
      <c r="B12" s="158"/>
      <c r="C12" s="158"/>
      <c r="D12" s="158"/>
      <c r="E12" s="158"/>
      <c r="F12" s="158"/>
      <c r="G12" s="158"/>
      <c r="H12" s="142">
        <f t="shared" si="1"/>
        <v>0</v>
      </c>
      <c r="I12" s="168" t="str">
        <f>IF(AND(B12&gt;= Readonly_Length_Matching_Rule!$B$21, B12&lt;=Readonly_Length_Matching_Rule!$C$21),"Pass","Fail")</f>
        <v>Pass</v>
      </c>
      <c r="J12" s="168" t="str">
        <f>IF(AND(C12&gt;= Readonly_Length_Matching_Rule!$D$21, C12&lt;=Readonly_Length_Matching_Rule!$E$21),"Pass","Fail")</f>
        <v>Fail</v>
      </c>
      <c r="K12" s="168" t="str">
        <f>IF(AND(D12&gt;= Readonly_Length_Matching_Rule!$F$21, D12&lt;=Readonly_Length_Matching_Rule!$G$21),"Pass","Fail")</f>
        <v>Fail</v>
      </c>
      <c r="L12" s="168" t="str">
        <f>IF(AND(E12&gt;= Readonly_Length_Matching_Rule!$H$21, E12&lt;=Readonly_Length_Matching_Rule!$I$21),"Pass","Fail")</f>
        <v>Fail</v>
      </c>
      <c r="M12" s="168" t="str">
        <f>IF(AND(F12&gt;= Readonly_Length_Matching_Rule!$J$21, F12&lt;=Readonly_Length_Matching_Rule!$K$21),"Pass","Fail")</f>
        <v>Fail</v>
      </c>
      <c r="N12" s="168" t="str">
        <f>IF(AND(G12&gt;= Readonly_Length_Matching_Rule!$L$21, G12&lt;=Readonly_Length_Matching_Rule!$M$21),"Pass","Fail")</f>
        <v>Fail</v>
      </c>
      <c r="O12" s="168" t="str">
        <f>IF(AND(H12&gt;= Readonly_Length_Matching_Rule!$B$12, H12&lt;=Readonly_Length_Matching_Rule!$C$12),"Pass","Fail")</f>
        <v>Fail</v>
      </c>
      <c r="P12" s="168" t="str">
        <f t="shared" si="2"/>
        <v>Pass</v>
      </c>
      <c r="Q12" s="168" t="str">
        <f t="shared" si="3"/>
        <v>Pass</v>
      </c>
      <c r="R12" s="168" t="str">
        <f t="shared" si="0"/>
        <v>Pass</v>
      </c>
      <c r="S12" s="168" t="str">
        <f>IF(AND(H12&gt;= (Clock!$H$4-500), H12&lt;= (Clock!$H$4+500)),"Pass","Fail")</f>
        <v>Pass</v>
      </c>
      <c r="T12" s="113"/>
      <c r="AD12" s="112">
        <v>7</v>
      </c>
    </row>
    <row r="13" spans="1:30" s="95" customFormat="1" ht="11.4">
      <c r="A13" s="121" t="s">
        <v>148</v>
      </c>
      <c r="B13" s="158"/>
      <c r="C13" s="158"/>
      <c r="D13" s="158"/>
      <c r="E13" s="158"/>
      <c r="F13" s="158"/>
      <c r="G13" s="158"/>
      <c r="H13" s="142">
        <f t="shared" si="1"/>
        <v>0</v>
      </c>
      <c r="I13" s="168" t="str">
        <f>IF(AND(B13&gt;= Readonly_Length_Matching_Rule!$B$21, B13&lt;=Readonly_Length_Matching_Rule!$C$21),"Pass","Fail")</f>
        <v>Pass</v>
      </c>
      <c r="J13" s="168" t="str">
        <f>IF(AND(C13&gt;= Readonly_Length_Matching_Rule!$D$21, C13&lt;=Readonly_Length_Matching_Rule!$E$21),"Pass","Fail")</f>
        <v>Fail</v>
      </c>
      <c r="K13" s="168" t="str">
        <f>IF(AND(D13&gt;= Readonly_Length_Matching_Rule!$F$21, D13&lt;=Readonly_Length_Matching_Rule!$G$21),"Pass","Fail")</f>
        <v>Fail</v>
      </c>
      <c r="L13" s="168" t="str">
        <f>IF(AND(E13&gt;= Readonly_Length_Matching_Rule!$H$21, E13&lt;=Readonly_Length_Matching_Rule!$I$21),"Pass","Fail")</f>
        <v>Fail</v>
      </c>
      <c r="M13" s="168" t="str">
        <f>IF(AND(F13&gt;= Readonly_Length_Matching_Rule!$J$21, F13&lt;=Readonly_Length_Matching_Rule!$K$21),"Pass","Fail")</f>
        <v>Fail</v>
      </c>
      <c r="N13" s="168" t="str">
        <f>IF(AND(G13&gt;= Readonly_Length_Matching_Rule!$L$21, G13&lt;=Readonly_Length_Matching_Rule!$M$21),"Pass","Fail")</f>
        <v>Fail</v>
      </c>
      <c r="O13" s="168" t="str">
        <f>IF(AND(H13&gt;= Readonly_Length_Matching_Rule!$B$12, H13&lt;=Readonly_Length_Matching_Rule!$C$12),"Pass","Fail")</f>
        <v>Fail</v>
      </c>
      <c r="P13" s="168" t="str">
        <f t="shared" si="2"/>
        <v>Pass</v>
      </c>
      <c r="Q13" s="168" t="str">
        <f t="shared" si="3"/>
        <v>Pass</v>
      </c>
      <c r="R13" s="168" t="str">
        <f t="shared" si="0"/>
        <v>Pass</v>
      </c>
      <c r="S13" s="168" t="str">
        <f>IF(AND(H13&gt;= (Clock!$H$4-500), H13&lt;= (Clock!$H$4+500)),"Pass","Fail")</f>
        <v>Pass</v>
      </c>
      <c r="T13" s="113"/>
    </row>
    <row r="14" spans="1:30" s="95" customFormat="1" ht="11.4">
      <c r="A14" s="121" t="s">
        <v>149</v>
      </c>
      <c r="B14" s="158"/>
      <c r="C14" s="158"/>
      <c r="D14" s="158"/>
      <c r="E14" s="158"/>
      <c r="F14" s="158"/>
      <c r="G14" s="158"/>
      <c r="H14" s="142">
        <f t="shared" si="1"/>
        <v>0</v>
      </c>
      <c r="I14" s="168" t="str">
        <f>IF(AND(B14&gt;= Readonly_Length_Matching_Rule!$B$21, B14&lt;=Readonly_Length_Matching_Rule!$C$21),"Pass","Fail")</f>
        <v>Pass</v>
      </c>
      <c r="J14" s="168" t="str">
        <f>IF(AND(C14&gt;= Readonly_Length_Matching_Rule!$D$21, C14&lt;=Readonly_Length_Matching_Rule!$E$21),"Pass","Fail")</f>
        <v>Fail</v>
      </c>
      <c r="K14" s="168" t="str">
        <f>IF(AND(D14&gt;= Readonly_Length_Matching_Rule!$F$21, D14&lt;=Readonly_Length_Matching_Rule!$G$21),"Pass","Fail")</f>
        <v>Fail</v>
      </c>
      <c r="L14" s="168" t="str">
        <f>IF(AND(E14&gt;= Readonly_Length_Matching_Rule!$H$21, E14&lt;=Readonly_Length_Matching_Rule!$I$21),"Pass","Fail")</f>
        <v>Fail</v>
      </c>
      <c r="M14" s="168" t="str">
        <f>IF(AND(F14&gt;= Readonly_Length_Matching_Rule!$J$21, F14&lt;=Readonly_Length_Matching_Rule!$K$21),"Pass","Fail")</f>
        <v>Fail</v>
      </c>
      <c r="N14" s="168" t="str">
        <f>IF(AND(G14&gt;= Readonly_Length_Matching_Rule!$L$21, G14&lt;=Readonly_Length_Matching_Rule!$M$21),"Pass","Fail")</f>
        <v>Fail</v>
      </c>
      <c r="O14" s="168" t="str">
        <f>IF(AND(H14&gt;= Readonly_Length_Matching_Rule!$B$12, H14&lt;=Readonly_Length_Matching_Rule!$C$12),"Pass","Fail")</f>
        <v>Fail</v>
      </c>
      <c r="P14" s="168" t="str">
        <f t="shared" si="2"/>
        <v>Pass</v>
      </c>
      <c r="Q14" s="168" t="str">
        <f t="shared" si="3"/>
        <v>Pass</v>
      </c>
      <c r="R14" s="168" t="str">
        <f t="shared" si="0"/>
        <v>Pass</v>
      </c>
      <c r="S14" s="168" t="str">
        <f>IF(AND(H14&gt;= (Clock!$H$4-500), H14&lt;= (Clock!$H$4+500)),"Pass","Fail")</f>
        <v>Pass</v>
      </c>
      <c r="T14" s="113"/>
    </row>
    <row r="15" spans="1:30" s="95" customFormat="1" ht="11.4">
      <c r="A15" s="121" t="s">
        <v>150</v>
      </c>
      <c r="B15" s="158"/>
      <c r="C15" s="158"/>
      <c r="D15" s="158"/>
      <c r="E15" s="158"/>
      <c r="F15" s="158"/>
      <c r="G15" s="158"/>
      <c r="H15" s="142">
        <f t="shared" si="1"/>
        <v>0</v>
      </c>
      <c r="I15" s="168" t="str">
        <f>IF(AND(B15&gt;= Readonly_Length_Matching_Rule!$B$21, B15&lt;=Readonly_Length_Matching_Rule!$C$21),"Pass","Fail")</f>
        <v>Pass</v>
      </c>
      <c r="J15" s="168" t="str">
        <f>IF(AND(C15&gt;= Readonly_Length_Matching_Rule!$D$21, C15&lt;=Readonly_Length_Matching_Rule!$E$21),"Pass","Fail")</f>
        <v>Fail</v>
      </c>
      <c r="K15" s="168" t="str">
        <f>IF(AND(D15&gt;= Readonly_Length_Matching_Rule!$F$21, D15&lt;=Readonly_Length_Matching_Rule!$G$21),"Pass","Fail")</f>
        <v>Fail</v>
      </c>
      <c r="L15" s="168" t="str">
        <f>IF(AND(E15&gt;= Readonly_Length_Matching_Rule!$H$21, E15&lt;=Readonly_Length_Matching_Rule!$I$21),"Pass","Fail")</f>
        <v>Fail</v>
      </c>
      <c r="M15" s="168" t="str">
        <f>IF(AND(F15&gt;= Readonly_Length_Matching_Rule!$J$21, F15&lt;=Readonly_Length_Matching_Rule!$K$21),"Pass","Fail")</f>
        <v>Fail</v>
      </c>
      <c r="N15" s="168" t="str">
        <f>IF(AND(G15&gt;= Readonly_Length_Matching_Rule!$L$21, G15&lt;=Readonly_Length_Matching_Rule!$M$21),"Pass","Fail")</f>
        <v>Fail</v>
      </c>
      <c r="O15" s="168" t="str">
        <f>IF(AND(H15&gt;= Readonly_Length_Matching_Rule!$B$12, H15&lt;=Readonly_Length_Matching_Rule!$C$12),"Pass","Fail")</f>
        <v>Fail</v>
      </c>
      <c r="P15" s="168" t="str">
        <f t="shared" si="2"/>
        <v>Pass</v>
      </c>
      <c r="Q15" s="168" t="str">
        <f t="shared" si="3"/>
        <v>Pass</v>
      </c>
      <c r="R15" s="168" t="str">
        <f t="shared" si="0"/>
        <v>Pass</v>
      </c>
      <c r="S15" s="168" t="str">
        <f>IF(AND(H15&gt;= (Clock!$H$4-500), H15&lt;= (Clock!$H$4+500)),"Pass","Fail")</f>
        <v>Pass</v>
      </c>
      <c r="T15" s="113"/>
    </row>
    <row r="16" spans="1:30" s="95" customFormat="1" ht="11.4">
      <c r="A16" s="121" t="s">
        <v>151</v>
      </c>
      <c r="B16" s="158"/>
      <c r="C16" s="158"/>
      <c r="D16" s="158"/>
      <c r="E16" s="158"/>
      <c r="F16" s="158"/>
      <c r="G16" s="158"/>
      <c r="H16" s="142">
        <f t="shared" si="1"/>
        <v>0</v>
      </c>
      <c r="I16" s="168" t="str">
        <f>IF(AND(B16&gt;= Readonly_Length_Matching_Rule!$B$21, B16&lt;=Readonly_Length_Matching_Rule!$C$21),"Pass","Fail")</f>
        <v>Pass</v>
      </c>
      <c r="J16" s="168" t="str">
        <f>IF(AND(C16&gt;= Readonly_Length_Matching_Rule!$D$21, C16&lt;=Readonly_Length_Matching_Rule!$E$21),"Pass","Fail")</f>
        <v>Fail</v>
      </c>
      <c r="K16" s="168" t="str">
        <f>IF(AND(D16&gt;= Readonly_Length_Matching_Rule!$F$21, D16&lt;=Readonly_Length_Matching_Rule!$G$21),"Pass","Fail")</f>
        <v>Fail</v>
      </c>
      <c r="L16" s="168" t="str">
        <f>IF(AND(E16&gt;= Readonly_Length_Matching_Rule!$H$21, E16&lt;=Readonly_Length_Matching_Rule!$I$21),"Pass","Fail")</f>
        <v>Fail</v>
      </c>
      <c r="M16" s="168" t="str">
        <f>IF(AND(F16&gt;= Readonly_Length_Matching_Rule!$J$21, F16&lt;=Readonly_Length_Matching_Rule!$K$21),"Pass","Fail")</f>
        <v>Fail</v>
      </c>
      <c r="N16" s="168" t="str">
        <f>IF(AND(G16&gt;= Readonly_Length_Matching_Rule!$L$21, G16&lt;=Readonly_Length_Matching_Rule!$M$21),"Pass","Fail")</f>
        <v>Fail</v>
      </c>
      <c r="O16" s="168" t="str">
        <f>IF(AND(H16&gt;= Readonly_Length_Matching_Rule!$B$12, H16&lt;=Readonly_Length_Matching_Rule!$C$12),"Pass","Fail")</f>
        <v>Fail</v>
      </c>
      <c r="P16" s="168" t="str">
        <f t="shared" si="2"/>
        <v>Pass</v>
      </c>
      <c r="Q16" s="168" t="str">
        <f t="shared" si="3"/>
        <v>Pass</v>
      </c>
      <c r="R16" s="168" t="str">
        <f t="shared" si="0"/>
        <v>Pass</v>
      </c>
      <c r="S16" s="168" t="str">
        <f>IF(AND(H16&gt;= (Clock!$H$4-500), H16&lt;= (Clock!$H$4+500)),"Pass","Fail")</f>
        <v>Pass</v>
      </c>
      <c r="T16" s="113"/>
    </row>
    <row r="17" spans="1:20" s="95" customFormat="1" ht="11.4">
      <c r="A17" s="121" t="s">
        <v>152</v>
      </c>
      <c r="B17" s="158"/>
      <c r="C17" s="158"/>
      <c r="D17" s="158"/>
      <c r="E17" s="158"/>
      <c r="F17" s="158"/>
      <c r="G17" s="158"/>
      <c r="H17" s="142">
        <f t="shared" si="1"/>
        <v>0</v>
      </c>
      <c r="I17" s="168" t="str">
        <f>IF(AND(B17&gt;= Readonly_Length_Matching_Rule!$B$21, B17&lt;=Readonly_Length_Matching_Rule!$C$21),"Pass","Fail")</f>
        <v>Pass</v>
      </c>
      <c r="J17" s="168" t="str">
        <f>IF(AND(C17&gt;= Readonly_Length_Matching_Rule!$D$21, C17&lt;=Readonly_Length_Matching_Rule!$E$21),"Pass","Fail")</f>
        <v>Fail</v>
      </c>
      <c r="K17" s="168" t="str">
        <f>IF(AND(D17&gt;= Readonly_Length_Matching_Rule!$F$21, D17&lt;=Readonly_Length_Matching_Rule!$G$21),"Pass","Fail")</f>
        <v>Fail</v>
      </c>
      <c r="L17" s="168" t="str">
        <f>IF(AND(E17&gt;= Readonly_Length_Matching_Rule!$H$21, E17&lt;=Readonly_Length_Matching_Rule!$I$21),"Pass","Fail")</f>
        <v>Fail</v>
      </c>
      <c r="M17" s="168" t="str">
        <f>IF(AND(F17&gt;= Readonly_Length_Matching_Rule!$J$21, F17&lt;=Readonly_Length_Matching_Rule!$K$21),"Pass","Fail")</f>
        <v>Fail</v>
      </c>
      <c r="N17" s="168" t="str">
        <f>IF(AND(G17&gt;= Readonly_Length_Matching_Rule!$L$21, G17&lt;=Readonly_Length_Matching_Rule!$M$21),"Pass","Fail")</f>
        <v>Fail</v>
      </c>
      <c r="O17" s="168" t="str">
        <f>IF(AND(H17&gt;= Readonly_Length_Matching_Rule!$B$12, H17&lt;=Readonly_Length_Matching_Rule!$C$12),"Pass","Fail")</f>
        <v>Fail</v>
      </c>
      <c r="P17" s="168" t="str">
        <f t="shared" si="2"/>
        <v>Pass</v>
      </c>
      <c r="Q17" s="168" t="str">
        <f t="shared" si="3"/>
        <v>Pass</v>
      </c>
      <c r="R17" s="168" t="str">
        <f t="shared" si="0"/>
        <v>Pass</v>
      </c>
      <c r="S17" s="168" t="str">
        <f>IF(AND(H17&gt;= (Clock!$H$4-500), H17&lt;= (Clock!$H$4+500)),"Pass","Fail")</f>
        <v>Pass</v>
      </c>
      <c r="T17" s="113"/>
    </row>
    <row r="18" spans="1:20" s="95" customFormat="1" ht="11.4">
      <c r="A18" s="121" t="s">
        <v>153</v>
      </c>
      <c r="B18" s="158"/>
      <c r="C18" s="158"/>
      <c r="D18" s="158"/>
      <c r="E18" s="158"/>
      <c r="F18" s="158"/>
      <c r="G18" s="158"/>
      <c r="H18" s="142">
        <f t="shared" si="1"/>
        <v>0</v>
      </c>
      <c r="I18" s="168" t="str">
        <f>IF(AND(B18&gt;= Readonly_Length_Matching_Rule!$B$21, B18&lt;=Readonly_Length_Matching_Rule!$C$21),"Pass","Fail")</f>
        <v>Pass</v>
      </c>
      <c r="J18" s="168" t="str">
        <f>IF(AND(C18&gt;= Readonly_Length_Matching_Rule!$D$21, C18&lt;=Readonly_Length_Matching_Rule!$E$21),"Pass","Fail")</f>
        <v>Fail</v>
      </c>
      <c r="K18" s="168" t="str">
        <f>IF(AND(D18&gt;= Readonly_Length_Matching_Rule!$F$21, D18&lt;=Readonly_Length_Matching_Rule!$G$21),"Pass","Fail")</f>
        <v>Fail</v>
      </c>
      <c r="L18" s="168" t="str">
        <f>IF(AND(E18&gt;= Readonly_Length_Matching_Rule!$H$21, E18&lt;=Readonly_Length_Matching_Rule!$I$21),"Pass","Fail")</f>
        <v>Fail</v>
      </c>
      <c r="M18" s="168" t="str">
        <f>IF(AND(F18&gt;= Readonly_Length_Matching_Rule!$J$21, F18&lt;=Readonly_Length_Matching_Rule!$K$21),"Pass","Fail")</f>
        <v>Fail</v>
      </c>
      <c r="N18" s="168" t="str">
        <f>IF(AND(G18&gt;= Readonly_Length_Matching_Rule!$L$21, G18&lt;=Readonly_Length_Matching_Rule!$M$21),"Pass","Fail")</f>
        <v>Fail</v>
      </c>
      <c r="O18" s="168" t="str">
        <f>IF(AND(H18&gt;= Readonly_Length_Matching_Rule!$B$12, H18&lt;=Readonly_Length_Matching_Rule!$C$12),"Pass","Fail")</f>
        <v>Fail</v>
      </c>
      <c r="P18" s="168" t="str">
        <f t="shared" si="2"/>
        <v>Pass</v>
      </c>
      <c r="Q18" s="168" t="str">
        <f t="shared" si="3"/>
        <v>Pass</v>
      </c>
      <c r="R18" s="168" t="str">
        <f t="shared" si="0"/>
        <v>Pass</v>
      </c>
      <c r="S18" s="168" t="str">
        <f>IF(AND(H18&gt;= (Clock!$H$4-500), H18&lt;= (Clock!$H$4+500)),"Pass","Fail")</f>
        <v>Pass</v>
      </c>
      <c r="T18" s="113"/>
    </row>
    <row r="19" spans="1:20" s="95" customFormat="1" ht="11.4">
      <c r="A19" s="121" t="s">
        <v>154</v>
      </c>
      <c r="B19" s="158"/>
      <c r="C19" s="158"/>
      <c r="D19" s="158"/>
      <c r="E19" s="158"/>
      <c r="F19" s="158"/>
      <c r="G19" s="158"/>
      <c r="H19" s="142">
        <f>SUM(B19:F19)</f>
        <v>0</v>
      </c>
      <c r="I19" s="168" t="str">
        <f>IF(AND(B19&gt;= Readonly_Length_Matching_Rule!$B$21, B19&lt;=Readonly_Length_Matching_Rule!$C$21),"Pass","Fail")</f>
        <v>Pass</v>
      </c>
      <c r="J19" s="168" t="str">
        <f>IF(AND(C19&gt;= Readonly_Length_Matching_Rule!$D$21, C19&lt;=Readonly_Length_Matching_Rule!$E$21),"Pass","Fail")</f>
        <v>Fail</v>
      </c>
      <c r="K19" s="168" t="str">
        <f>IF(AND(D19&gt;= Readonly_Length_Matching_Rule!$F$21, D19&lt;=Readonly_Length_Matching_Rule!$G$21),"Pass","Fail")</f>
        <v>Fail</v>
      </c>
      <c r="L19" s="168" t="str">
        <f>IF(AND(E19&gt;= Readonly_Length_Matching_Rule!$H$21, E19&lt;=Readonly_Length_Matching_Rule!$I$21),"Pass","Fail")</f>
        <v>Fail</v>
      </c>
      <c r="M19" s="168" t="str">
        <f>IF(AND(F19&gt;= Readonly_Length_Matching_Rule!$J$21, F19&lt;=Readonly_Length_Matching_Rule!$K$21),"Pass","Fail")</f>
        <v>Fail</v>
      </c>
      <c r="N19" s="168" t="str">
        <f>IF(AND(G19&gt;= Readonly_Length_Matching_Rule!$L$21, G19&lt;=Readonly_Length_Matching_Rule!$M$21),"Pass","Fail")</f>
        <v>Fail</v>
      </c>
      <c r="O19" s="168" t="str">
        <f>IF(AND(H19&gt;= Readonly_Length_Matching_Rule!$B$12, H19&lt;=Readonly_Length_Matching_Rule!$C$12),"Pass","Fail")</f>
        <v>Fail</v>
      </c>
      <c r="P19" s="168" t="str">
        <f>IF(ABS(MAX(D19,D119)-MIN(D19,D119)&lt;=100),"Pass",MAX(D19,D119)-MIN(D19,D119))</f>
        <v>Pass</v>
      </c>
      <c r="Q19" s="168" t="str">
        <f t="shared" si="3"/>
        <v>Pass</v>
      </c>
      <c r="R19" s="168" t="str">
        <f t="shared" si="0"/>
        <v>Pass</v>
      </c>
      <c r="S19" s="168" t="str">
        <f>IF(AND(H19&gt;= (Clock!$H$4-500), H19&lt;= (Clock!$H$4+500)),"Pass","Fail")</f>
        <v>Pass</v>
      </c>
      <c r="T19" s="113"/>
    </row>
    <row r="20" spans="1:20" s="95" customFormat="1" ht="11.4">
      <c r="A20" s="118" t="s">
        <v>159</v>
      </c>
      <c r="B20" s="161"/>
      <c r="C20" s="162"/>
      <c r="D20" s="162"/>
      <c r="E20" s="162"/>
      <c r="F20" s="162"/>
      <c r="G20" s="162"/>
      <c r="H20" s="163"/>
      <c r="I20" s="165"/>
      <c r="J20" s="165"/>
      <c r="K20" s="165"/>
      <c r="L20" s="165"/>
      <c r="M20" s="165"/>
      <c r="N20" s="165"/>
      <c r="O20" s="165"/>
      <c r="P20" s="165"/>
      <c r="Q20" s="165"/>
      <c r="R20" s="165"/>
      <c r="S20" s="165"/>
      <c r="T20" s="50"/>
    </row>
    <row r="21" spans="1:20" s="95" customFormat="1" ht="11.4">
      <c r="A21" s="121" t="s">
        <v>155</v>
      </c>
      <c r="B21" s="158"/>
      <c r="C21" s="158"/>
      <c r="D21" s="158"/>
      <c r="E21" s="158"/>
      <c r="F21" s="158"/>
      <c r="G21" s="158"/>
      <c r="H21" s="142">
        <f t="shared" si="1"/>
        <v>0</v>
      </c>
      <c r="I21" s="168" t="str">
        <f>IF(AND(B21&gt;= Readonly_Length_Matching_Rule!$B$21, B21&lt;=Readonly_Length_Matching_Rule!$C$21),"Pass","Fail")</f>
        <v>Pass</v>
      </c>
      <c r="J21" s="168" t="str">
        <f>IF(AND(C21&gt;= Readonly_Length_Matching_Rule!$D$21, C21&lt;=Readonly_Length_Matching_Rule!$E$21),"Pass","Fail")</f>
        <v>Fail</v>
      </c>
      <c r="K21" s="168" t="str">
        <f>IF(AND(D21&gt;= Readonly_Length_Matching_Rule!$F$21, D21&lt;=Readonly_Length_Matching_Rule!$G$21),"Pass","Fail")</f>
        <v>Fail</v>
      </c>
      <c r="L21" s="168" t="str">
        <f>IF(AND(E21&gt;= Readonly_Length_Matching_Rule!$H$21, E21&lt;=Readonly_Length_Matching_Rule!$I$21),"Pass","Fail")</f>
        <v>Fail</v>
      </c>
      <c r="M21" s="168" t="str">
        <f>IF(AND(F21&gt;= Readonly_Length_Matching_Rule!$J$21, F21&lt;=Readonly_Length_Matching_Rule!$K$21),"Pass","Fail")</f>
        <v>Fail</v>
      </c>
      <c r="N21" s="168" t="str">
        <f>IF(AND(G21&gt;= Readonly_Length_Matching_Rule!$L$21, G21&lt;=Readonly_Length_Matching_Rule!$M$21),"Pass","Fail")</f>
        <v>Fail</v>
      </c>
      <c r="O21" s="168" t="str">
        <f>IF(AND(H21&gt;= Readonly_Length_Matching_Rule!$B$12, H21&lt;=Readonly_Length_Matching_Rule!$C$12),"Pass","Fail")</f>
        <v>Fail</v>
      </c>
      <c r="P21" s="168" t="str">
        <f t="shared" si="2"/>
        <v>Pass</v>
      </c>
      <c r="Q21" s="168" t="str">
        <f t="shared" si="3"/>
        <v>Pass</v>
      </c>
      <c r="R21" s="168" t="str">
        <f>IF(ABS(MAX(F21,F46,F71,F96,F121,F146,F171,F196)-MIN(F21,F46,F71,F96,F121,F146,F171,F196)&lt;=100),"Pass",MAX(F21,F46,F71,F96,F121,F146,F171,F196)-MIN(F21,F46,F71,F96,F121,F146,F171,F196))</f>
        <v>Pass</v>
      </c>
      <c r="S21" s="168" t="str">
        <f>IF(AND(H21&gt;= (Clock!$H$4-500), H21&lt;= (Clock!$H$4+500)),"Pass","Fail")</f>
        <v>Pass</v>
      </c>
      <c r="T21" s="113"/>
    </row>
    <row r="22" spans="1:20" s="95" customFormat="1" ht="11.4">
      <c r="A22" s="121" t="s">
        <v>156</v>
      </c>
      <c r="B22" s="158"/>
      <c r="C22" s="158"/>
      <c r="D22" s="158"/>
      <c r="E22" s="158"/>
      <c r="F22" s="158"/>
      <c r="G22" s="158"/>
      <c r="H22" s="142">
        <f t="shared" si="1"/>
        <v>0</v>
      </c>
      <c r="I22" s="168" t="str">
        <f>IF(AND(B22&gt;= Readonly_Length_Matching_Rule!$B$21, B22&lt;=Readonly_Length_Matching_Rule!$C$21),"Pass","Fail")</f>
        <v>Pass</v>
      </c>
      <c r="J22" s="168" t="str">
        <f>IF(AND(C22&gt;= Readonly_Length_Matching_Rule!$D$21, C22&lt;=Readonly_Length_Matching_Rule!$E$21),"Pass","Fail")</f>
        <v>Fail</v>
      </c>
      <c r="K22" s="168" t="str">
        <f>IF(AND(D22&gt;= Readonly_Length_Matching_Rule!$F$21, D22&lt;=Readonly_Length_Matching_Rule!$G$21),"Pass","Fail")</f>
        <v>Fail</v>
      </c>
      <c r="L22" s="168" t="str">
        <f>IF(AND(E22&gt;= Readonly_Length_Matching_Rule!$H$21, E22&lt;=Readonly_Length_Matching_Rule!$I$21),"Pass","Fail")</f>
        <v>Fail</v>
      </c>
      <c r="M22" s="168" t="str">
        <f>IF(AND(F22&gt;= Readonly_Length_Matching_Rule!$J$21, F22&lt;=Readonly_Length_Matching_Rule!$K$21),"Pass","Fail")</f>
        <v>Fail</v>
      </c>
      <c r="N22" s="168" t="str">
        <f>IF(AND(G22&gt;= Readonly_Length_Matching_Rule!$L$21, G22&lt;=Readonly_Length_Matching_Rule!$M$21),"Pass","Fail")</f>
        <v>Fail</v>
      </c>
      <c r="O22" s="168" t="str">
        <f>IF(AND(H22&gt;= Readonly_Length_Matching_Rule!$B$12, H22&lt;=Readonly_Length_Matching_Rule!$C$12),"Pass","Fail")</f>
        <v>Fail</v>
      </c>
      <c r="P22" s="168" t="str">
        <f t="shared" si="2"/>
        <v>Pass</v>
      </c>
      <c r="Q22" s="168" t="str">
        <f t="shared" si="3"/>
        <v>Pass</v>
      </c>
      <c r="R22" s="168" t="str">
        <f>IF(ABS(MAX(F22,F47,F72,F97,F122,F147,F172,F197)-MIN(F22,F47,F72,F97,F122,F147,F172,F197)&lt;=100),"Pass",MAX(F22,F47,F72,F97,F122,F147,F172,F197)-MIN(F22,F47,F72,F97,F122,F147,F172,F197))</f>
        <v>Pass</v>
      </c>
      <c r="S22" s="168" t="str">
        <f>IF(AND(H22&gt;= (Clock!$H$4-500), H22&lt;= (Clock!$H$4+500)),"Pass","Fail")</f>
        <v>Pass</v>
      </c>
      <c r="T22" s="113"/>
    </row>
    <row r="23" spans="1:20" s="95" customFormat="1" ht="11.4">
      <c r="A23" s="121" t="s">
        <v>157</v>
      </c>
      <c r="B23" s="158"/>
      <c r="C23" s="158"/>
      <c r="D23" s="158"/>
      <c r="E23" s="158"/>
      <c r="F23" s="158"/>
      <c r="G23" s="158"/>
      <c r="H23" s="142">
        <f>SUM(B23:F23)</f>
        <v>0</v>
      </c>
      <c r="I23" s="168" t="str">
        <f>IF(AND(B23&gt;= Readonly_Length_Matching_Rule!$B$21, B23&lt;=Readonly_Length_Matching_Rule!$C$21),"Pass","Fail")</f>
        <v>Pass</v>
      </c>
      <c r="J23" s="168" t="str">
        <f>IF(AND(C23&gt;= Readonly_Length_Matching_Rule!$D$21, C23&lt;=Readonly_Length_Matching_Rule!$E$21),"Pass","Fail")</f>
        <v>Fail</v>
      </c>
      <c r="K23" s="168" t="str">
        <f>IF(AND(D23&gt;= Readonly_Length_Matching_Rule!$F$21, D23&lt;=Readonly_Length_Matching_Rule!$G$21),"Pass","Fail")</f>
        <v>Fail</v>
      </c>
      <c r="L23" s="168" t="str">
        <f>IF(AND(E23&gt;= Readonly_Length_Matching_Rule!$H$21, E23&lt;=Readonly_Length_Matching_Rule!$I$21),"Pass","Fail")</f>
        <v>Fail</v>
      </c>
      <c r="M23" s="168" t="str">
        <f>IF(AND(F23&gt;= Readonly_Length_Matching_Rule!$J$21, F23&lt;=Readonly_Length_Matching_Rule!$K$21),"Pass","Fail")</f>
        <v>Fail</v>
      </c>
      <c r="N23" s="168" t="str">
        <f>IF(AND(G23&gt;= Readonly_Length_Matching_Rule!$L$21, G23&lt;=Readonly_Length_Matching_Rule!$M$21),"Pass","Fail")</f>
        <v>Fail</v>
      </c>
      <c r="O23" s="168" t="str">
        <f>IF(AND(H23&gt;= Readonly_Length_Matching_Rule!$B$12, H23&lt;=Readonly_Length_Matching_Rule!$C$12),"Pass","Fail")</f>
        <v>Fail</v>
      </c>
      <c r="P23" s="168" t="str">
        <f>IF(ABS(MAX(D23,D123)-MIN(D23,D123)&lt;=100),"Pass",MAX(D23,D123)-MIN(D23,D123))</f>
        <v>Pass</v>
      </c>
      <c r="Q23" s="168" t="str">
        <f t="shared" si="3"/>
        <v>Pass</v>
      </c>
      <c r="R23" s="168" t="str">
        <f>IF(ABS(MAX(F23,F48,F73,F98,F123,F148,F173,F198)-MIN(F23,F48,F73,F98,F123,F148,F173,F198)&lt;=100),"Pass",MAX(F23,F48,F73,F98,F123,F148,F173,F198)-MIN(F23,F48,F73,F98,F123,F148,F173,F198))</f>
        <v>Pass</v>
      </c>
      <c r="S23" s="168" t="str">
        <f>IF(AND(H23&gt;= (Clock!$H$4-500), H23&lt;= (Clock!$H$4+500)),"Pass","Fail")</f>
        <v>Pass</v>
      </c>
      <c r="T23" s="113"/>
    </row>
    <row r="24" spans="1:20" s="95" customFormat="1" ht="11.4">
      <c r="A24" s="118" t="s">
        <v>163</v>
      </c>
      <c r="B24" s="161"/>
      <c r="C24" s="162"/>
      <c r="D24" s="162"/>
      <c r="E24" s="162"/>
      <c r="F24" s="162"/>
      <c r="G24" s="162"/>
      <c r="H24" s="163"/>
      <c r="I24" s="165"/>
      <c r="J24" s="165"/>
      <c r="K24" s="165"/>
      <c r="L24" s="165"/>
      <c r="M24" s="165"/>
      <c r="N24" s="165"/>
      <c r="O24" s="165"/>
      <c r="P24" s="165"/>
      <c r="Q24" s="165"/>
      <c r="R24" s="165"/>
      <c r="S24" s="165"/>
      <c r="T24" s="50"/>
    </row>
    <row r="25" spans="1:20" s="95" customFormat="1" ht="11.4">
      <c r="A25" s="121" t="s">
        <v>160</v>
      </c>
      <c r="B25" s="158"/>
      <c r="C25" s="158"/>
      <c r="D25" s="158"/>
      <c r="E25" s="158"/>
      <c r="F25" s="158"/>
      <c r="G25" s="158"/>
      <c r="H25" s="142">
        <f>SUM(B25:F25)</f>
        <v>0</v>
      </c>
      <c r="I25" s="168" t="str">
        <f>IF(AND(B25&gt;= Readonly_Length_Matching_Rule!$B$21, B25&lt;=Readonly_Length_Matching_Rule!$C$21),"Pass","Fail")</f>
        <v>Pass</v>
      </c>
      <c r="J25" s="168" t="str">
        <f>IF(AND(C25&gt;= Readonly_Length_Matching_Rule!$D$21, C25&lt;=Readonly_Length_Matching_Rule!$E$21),"Pass","Fail")</f>
        <v>Fail</v>
      </c>
      <c r="K25" s="168" t="str">
        <f>IF(AND(D25&gt;= Readonly_Length_Matching_Rule!$F$21, D25&lt;=Readonly_Length_Matching_Rule!$G$21),"Pass","Fail")</f>
        <v>Fail</v>
      </c>
      <c r="L25" s="168" t="str">
        <f>IF(AND(E25&gt;= Readonly_Length_Matching_Rule!$H$21, E25&lt;=Readonly_Length_Matching_Rule!$I$21),"Pass","Fail")</f>
        <v>Fail</v>
      </c>
      <c r="M25" s="168" t="str">
        <f>IF(AND(F25&gt;= Readonly_Length_Matching_Rule!$J$21, F25&lt;=Readonly_Length_Matching_Rule!$K$21),"Pass","Fail")</f>
        <v>Fail</v>
      </c>
      <c r="N25" s="168" t="str">
        <f>IF(AND(G25&gt;= Readonly_Length_Matching_Rule!$L$21, G25&lt;=Readonly_Length_Matching_Rule!$M$21),"Pass","Fail")</f>
        <v>Fail</v>
      </c>
      <c r="O25" s="168" t="str">
        <f>IF(AND(H25&gt;= Readonly_Length_Matching_Rule!$B$12, H25&lt;=Readonly_Length_Matching_Rule!$C$12),"Pass","Fail")</f>
        <v>Fail</v>
      </c>
      <c r="P25" s="168" t="str">
        <f>IF(ABS(MAX(D25,D125)-MIN(D25,D125)&lt;=100),"Pass",MAX(D25,D125)-MIN(D25,D125))</f>
        <v>Pass</v>
      </c>
      <c r="Q25" s="168" t="str">
        <f t="shared" si="3"/>
        <v>Pass</v>
      </c>
      <c r="R25" s="168" t="str">
        <f>IF(ABS(MAX(F25,F50,F75,F100,F125,F150,F175,F200)-MIN(F25,F50,F75,F100,F125,F150,F175,F200)&lt;=100),"Pass",MAX(F25,F50,F75,F100,F125,F150,F175,F200)-MIN(F25,F50,F75,F100,F125,F150,F175,F200))</f>
        <v>Pass</v>
      </c>
      <c r="S25" s="168" t="str">
        <f>IF(AND(H25&gt;= (Clock!$H$4-500), H25&lt;= (Clock!$H$4+500)),"Pass","Fail")</f>
        <v>Pass</v>
      </c>
      <c r="T25" s="113"/>
    </row>
    <row r="26" spans="1:20" s="95" customFormat="1" ht="11.4">
      <c r="A26" s="121" t="s">
        <v>161</v>
      </c>
      <c r="B26" s="158"/>
      <c r="C26" s="158"/>
      <c r="D26" s="158"/>
      <c r="E26" s="158"/>
      <c r="F26" s="158"/>
      <c r="G26" s="158"/>
      <c r="H26" s="142">
        <f>SUM(B26:F26)</f>
        <v>0</v>
      </c>
      <c r="I26" s="168" t="str">
        <f>IF(AND(B26&gt;= Readonly_Length_Matching_Rule!$B$21, B26&lt;=Readonly_Length_Matching_Rule!$C$21),"Pass","Fail")</f>
        <v>Pass</v>
      </c>
      <c r="J26" s="168" t="str">
        <f>IF(AND(C26&gt;= Readonly_Length_Matching_Rule!$D$21, C26&lt;=Readonly_Length_Matching_Rule!$E$21),"Pass","Fail")</f>
        <v>Fail</v>
      </c>
      <c r="K26" s="168" t="str">
        <f>IF(AND(D26&gt;= Readonly_Length_Matching_Rule!$F$21, D26&lt;=Readonly_Length_Matching_Rule!$G$21),"Pass","Fail")</f>
        <v>Fail</v>
      </c>
      <c r="L26" s="168" t="str">
        <f>IF(AND(E26&gt;= Readonly_Length_Matching_Rule!$H$21, E26&lt;=Readonly_Length_Matching_Rule!$I$21),"Pass","Fail")</f>
        <v>Fail</v>
      </c>
      <c r="M26" s="168" t="str">
        <f>IF(AND(F26&gt;= Readonly_Length_Matching_Rule!$J$21, F26&lt;=Readonly_Length_Matching_Rule!$K$21),"Pass","Fail")</f>
        <v>Fail</v>
      </c>
      <c r="N26" s="168" t="str">
        <f>IF(AND(G26&gt;= Readonly_Length_Matching_Rule!$L$21, G26&lt;=Readonly_Length_Matching_Rule!$M$21),"Pass","Fail")</f>
        <v>Fail</v>
      </c>
      <c r="O26" s="168" t="str">
        <f>IF(AND(H26&gt;= Readonly_Length_Matching_Rule!$B$12, H26&lt;=Readonly_Length_Matching_Rule!$C$12),"Pass","Fail")</f>
        <v>Fail</v>
      </c>
      <c r="P26" s="168" t="str">
        <f>IF(ABS(MAX(D26,D126)-MIN(D26,D126)&lt;=100),"Pass",MAX(D26,D126)-MIN(D26,D126))</f>
        <v>Pass</v>
      </c>
      <c r="Q26" s="168" t="str">
        <f>IF(ABS(MAX(E26,E76,E126,E176)-MIN(E26,E76,E126,E176)&lt;=200),"Pass",MAX(E26,E76,E126,E176)-MIN(E26,E76,E126,E176))</f>
        <v>Pass</v>
      </c>
      <c r="R26" s="168" t="str">
        <f>IF(ABS(MAX(F26,F51,F76,F101,F126,F151,F176,F201)-MIN(F26,F51,F76,F101,F126,F151,F176,F201)&lt;=100),"Pass",MAX(F26,F51,F76,F101,F126,F151,F176,F201)-MIN(F26,F51,F76,F101,F126,F151,F176,F201))</f>
        <v>Pass</v>
      </c>
      <c r="S26" s="168" t="str">
        <f>IF(AND(H26&gt;= (Clock!$H$4-500), H26&lt;= (Clock!$H$4+500)),"Pass","Fail")</f>
        <v>Pass</v>
      </c>
      <c r="T26" s="113"/>
    </row>
    <row r="27" spans="1:20" s="95" customFormat="1" ht="11.4">
      <c r="A27" s="121" t="s">
        <v>162</v>
      </c>
      <c r="B27" s="158"/>
      <c r="C27" s="158"/>
      <c r="D27" s="158"/>
      <c r="E27" s="158"/>
      <c r="F27" s="158"/>
      <c r="G27" s="158"/>
      <c r="H27" s="142">
        <f>SUM(B27:F27)</f>
        <v>0</v>
      </c>
      <c r="I27" s="168" t="str">
        <f>IF(AND(B27&gt;= Readonly_Length_Matching_Rule!$B$21, B27&lt;=Readonly_Length_Matching_Rule!$C$21),"Pass","Fail")</f>
        <v>Pass</v>
      </c>
      <c r="J27" s="168" t="str">
        <f>IF(AND(C27&gt;= Readonly_Length_Matching_Rule!$D$21, C27&lt;=Readonly_Length_Matching_Rule!$E$21),"Pass","Fail")</f>
        <v>Fail</v>
      </c>
      <c r="K27" s="168" t="str">
        <f>IF(AND(D27&gt;= Readonly_Length_Matching_Rule!$F$21, D27&lt;=Readonly_Length_Matching_Rule!$G$21),"Pass","Fail")</f>
        <v>Fail</v>
      </c>
      <c r="L27" s="168" t="str">
        <f>IF(AND(E27&gt;= Readonly_Length_Matching_Rule!$H$21, E27&lt;=Readonly_Length_Matching_Rule!$I$21),"Pass","Fail")</f>
        <v>Fail</v>
      </c>
      <c r="M27" s="168" t="str">
        <f>IF(AND(F27&gt;= Readonly_Length_Matching_Rule!$J$21, F27&lt;=Readonly_Length_Matching_Rule!$K$21),"Pass","Fail")</f>
        <v>Fail</v>
      </c>
      <c r="N27" s="168" t="str">
        <f>IF(AND(G27&gt;= Readonly_Length_Matching_Rule!$L$21, G27&lt;=Readonly_Length_Matching_Rule!$M$21),"Pass","Fail")</f>
        <v>Fail</v>
      </c>
      <c r="O27" s="168" t="str">
        <f>IF(AND(H27&gt;= Readonly_Length_Matching_Rule!$B$12, H27&lt;=Readonly_Length_Matching_Rule!$C$12),"Pass","Fail")</f>
        <v>Fail</v>
      </c>
      <c r="P27" s="168" t="str">
        <f>IF(ABS(MAX(D27,D127)-MIN(D27,D127)&lt;=100),"Pass",MAX(D27,D127)-MIN(D27,D127))</f>
        <v>Pass</v>
      </c>
      <c r="Q27" s="168" t="str">
        <f t="shared" si="3"/>
        <v>Pass</v>
      </c>
      <c r="R27" s="169" t="str">
        <f>IF(ABS(MAX(F27,F52,F77,F102,F127,F152,F177,F202)-MIN(F27,F52,F77,F102,F127,F152,F177,F202)&lt;=100),"Pass",MAX(F27,F52,F77,F102,F127,F152,F177,F202)-MIN(F27,F52,F77,F102,F127,F152,F177,F202))</f>
        <v>Pass</v>
      </c>
      <c r="S27" s="168" t="str">
        <f>IF(AND(H27&gt;= (Clock!$H$4-500), H27&lt;= (Clock!$H$4+500)),"Pass","Fail")</f>
        <v>Pass</v>
      </c>
      <c r="T27" s="113"/>
    </row>
    <row r="28" spans="1:20" s="95" customFormat="1" ht="11.4">
      <c r="A28" s="117" t="s">
        <v>35</v>
      </c>
      <c r="B28" s="143"/>
      <c r="C28" s="144"/>
      <c r="D28" s="144"/>
      <c r="E28" s="144"/>
      <c r="F28" s="144"/>
      <c r="G28" s="144"/>
      <c r="H28" s="159"/>
      <c r="I28" s="144"/>
      <c r="J28" s="144"/>
      <c r="K28" s="144"/>
      <c r="L28" s="144"/>
      <c r="M28" s="144"/>
      <c r="N28" s="144"/>
      <c r="O28" s="170"/>
      <c r="P28" s="171"/>
      <c r="Q28" s="172"/>
      <c r="R28" s="173"/>
      <c r="S28" s="174"/>
      <c r="T28" s="45"/>
    </row>
    <row r="29" spans="1:20" s="95" customFormat="1" ht="11.4">
      <c r="A29" s="118" t="s">
        <v>158</v>
      </c>
      <c r="B29" s="164"/>
      <c r="C29" s="165"/>
      <c r="D29" s="165"/>
      <c r="E29" s="166"/>
      <c r="F29" s="165"/>
      <c r="G29" s="165"/>
      <c r="H29" s="163"/>
      <c r="I29" s="165"/>
      <c r="J29" s="165"/>
      <c r="K29" s="165"/>
      <c r="L29" s="165"/>
      <c r="M29" s="165"/>
      <c r="N29" s="165"/>
      <c r="O29" s="175"/>
      <c r="P29" s="176"/>
      <c r="Q29" s="177"/>
      <c r="R29" s="178"/>
      <c r="S29" s="166"/>
      <c r="T29" s="50"/>
    </row>
    <row r="30" spans="1:20" s="95" customFormat="1" ht="11.4">
      <c r="A30" s="121" t="s">
        <v>140</v>
      </c>
      <c r="B30" s="142">
        <f>$B$5</f>
        <v>0</v>
      </c>
      <c r="C30" s="142">
        <f>$C$5</f>
        <v>0</v>
      </c>
      <c r="D30" s="142">
        <f>$D$5</f>
        <v>0</v>
      </c>
      <c r="E30" s="142">
        <f>$E$5</f>
        <v>0</v>
      </c>
      <c r="F30" s="158"/>
      <c r="G30" s="142">
        <f>$G$5</f>
        <v>0</v>
      </c>
      <c r="H30" s="142">
        <f>SUM(B30:F30)</f>
        <v>0</v>
      </c>
      <c r="I30" s="168" t="str">
        <f>IF(AND(B30&gt;= Readonly_Length_Matching_Rule!$B$21, B30&lt;=Readonly_Length_Matching_Rule!$C$21),"Pass","Fail")</f>
        <v>Pass</v>
      </c>
      <c r="J30" s="168" t="str">
        <f>IF(AND(C30&gt;= Readonly_Length_Matching_Rule!$D$21, C30&lt;=Readonly_Length_Matching_Rule!$E$21),"Pass","Fail")</f>
        <v>Fail</v>
      </c>
      <c r="K30" s="168" t="str">
        <f>IF(AND(D30&gt;= Readonly_Length_Matching_Rule!$F$21, D30&lt;=Readonly_Length_Matching_Rule!$G$21),"Pass","Fail")</f>
        <v>Fail</v>
      </c>
      <c r="L30" s="168" t="str">
        <f>IF(AND(E30&gt;= Readonly_Length_Matching_Rule!$H$21, E30&lt;=Readonly_Length_Matching_Rule!$I$21),"Pass","Fail")</f>
        <v>Fail</v>
      </c>
      <c r="M30" s="168" t="str">
        <f>IF(AND(F30&gt;= Readonly_Length_Matching_Rule!$J$21, F30&lt;=Readonly_Length_Matching_Rule!$K$21),"Pass","Fail")</f>
        <v>Fail</v>
      </c>
      <c r="N30" s="168" t="str">
        <f>IF(AND(G30&gt;= Readonly_Length_Matching_Rule!$L$21, G30&lt;=Readonly_Length_Matching_Rule!$M$21),"Pass","Fail")</f>
        <v>Fail</v>
      </c>
      <c r="O30" s="179" t="str">
        <f>IF(AND(H30&gt;= Readonly_Length_Matching_Rule!$B$12, H30&lt;=Readonly_Length_Matching_Rule!$C$12),"Pass","Fail")</f>
        <v>Fail</v>
      </c>
      <c r="P30" s="180"/>
      <c r="Q30" s="181"/>
      <c r="R30" s="182"/>
      <c r="S30" s="183" t="str">
        <f>IF(AND(H30&gt;= (Clock!$H$4-500), H30&lt;= (Clock!$H$4+500)),"Pass","Fail")</f>
        <v>Pass</v>
      </c>
      <c r="T30" s="113"/>
    </row>
    <row r="31" spans="1:20" s="95" customFormat="1" ht="11.4">
      <c r="A31" s="121" t="s">
        <v>141</v>
      </c>
      <c r="B31" s="142">
        <f>$B$6</f>
        <v>0</v>
      </c>
      <c r="C31" s="142">
        <f>$C$6</f>
        <v>0</v>
      </c>
      <c r="D31" s="142">
        <f>$D$6</f>
        <v>0</v>
      </c>
      <c r="E31" s="142">
        <f>$E$6</f>
        <v>0</v>
      </c>
      <c r="F31" s="158"/>
      <c r="G31" s="142">
        <f>$G$6</f>
        <v>0</v>
      </c>
      <c r="H31" s="142">
        <f t="shared" ref="H31:H47" si="4">SUM(B31:F31)</f>
        <v>0</v>
      </c>
      <c r="I31" s="168" t="str">
        <f>IF(AND(B31&gt;= Readonly_Length_Matching_Rule!$B$21, B31&lt;=Readonly_Length_Matching_Rule!$C$21),"Pass","Fail")</f>
        <v>Pass</v>
      </c>
      <c r="J31" s="168" t="str">
        <f>IF(AND(C31&gt;= Readonly_Length_Matching_Rule!$D$21, C31&lt;=Readonly_Length_Matching_Rule!$E$21),"Pass","Fail")</f>
        <v>Fail</v>
      </c>
      <c r="K31" s="168" t="str">
        <f>IF(AND(D31&gt;= Readonly_Length_Matching_Rule!$F$21, D31&lt;=Readonly_Length_Matching_Rule!$G$21),"Pass","Fail")</f>
        <v>Fail</v>
      </c>
      <c r="L31" s="168" t="str">
        <f>IF(AND(E31&gt;= Readonly_Length_Matching_Rule!$H$21, E31&lt;=Readonly_Length_Matching_Rule!$I$21),"Pass","Fail")</f>
        <v>Fail</v>
      </c>
      <c r="M31" s="168" t="str">
        <f>IF(AND(F31&gt;= Readonly_Length_Matching_Rule!$J$21, F31&lt;=Readonly_Length_Matching_Rule!$K$21),"Pass","Fail")</f>
        <v>Fail</v>
      </c>
      <c r="N31" s="168" t="str">
        <f>IF(AND(G31&gt;= Readonly_Length_Matching_Rule!$L$21, G31&lt;=Readonly_Length_Matching_Rule!$M$21),"Pass","Fail")</f>
        <v>Fail</v>
      </c>
      <c r="O31" s="179" t="str">
        <f>IF(AND(H31&gt;= Readonly_Length_Matching_Rule!$B$12, H31&lt;=Readonly_Length_Matching_Rule!$C$12),"Pass","Fail")</f>
        <v>Fail</v>
      </c>
      <c r="P31" s="180"/>
      <c r="Q31" s="181"/>
      <c r="R31" s="182"/>
      <c r="S31" s="183" t="str">
        <f>IF(AND(H31&gt;= (Clock!$H$4-500), H31&lt;= (Clock!$H$4+500)),"Pass","Fail")</f>
        <v>Pass</v>
      </c>
      <c r="T31" s="113"/>
    </row>
    <row r="32" spans="1:20" s="95" customFormat="1" ht="11.4">
      <c r="A32" s="121" t="s">
        <v>142</v>
      </c>
      <c r="B32" s="142">
        <f>$B$7</f>
        <v>0</v>
      </c>
      <c r="C32" s="142">
        <f>$C$7</f>
        <v>0</v>
      </c>
      <c r="D32" s="142">
        <f>$D$7</f>
        <v>0</v>
      </c>
      <c r="E32" s="142">
        <f>$E$7</f>
        <v>0</v>
      </c>
      <c r="F32" s="158"/>
      <c r="G32" s="142">
        <f>$G$7</f>
        <v>0</v>
      </c>
      <c r="H32" s="142">
        <f t="shared" si="4"/>
        <v>0</v>
      </c>
      <c r="I32" s="168" t="str">
        <f>IF(AND(B32&gt;= Readonly_Length_Matching_Rule!$B$21, B32&lt;=Readonly_Length_Matching_Rule!$C$21),"Pass","Fail")</f>
        <v>Pass</v>
      </c>
      <c r="J32" s="168" t="str">
        <f>IF(AND(C32&gt;= Readonly_Length_Matching_Rule!$D$21, C32&lt;=Readonly_Length_Matching_Rule!$E$21),"Pass","Fail")</f>
        <v>Fail</v>
      </c>
      <c r="K32" s="168" t="str">
        <f>IF(AND(D32&gt;= Readonly_Length_Matching_Rule!$F$21, D32&lt;=Readonly_Length_Matching_Rule!$G$21),"Pass","Fail")</f>
        <v>Fail</v>
      </c>
      <c r="L32" s="168" t="str">
        <f>IF(AND(E32&gt;= Readonly_Length_Matching_Rule!$H$21, E32&lt;=Readonly_Length_Matching_Rule!$I$21),"Pass","Fail")</f>
        <v>Fail</v>
      </c>
      <c r="M32" s="168" t="str">
        <f>IF(AND(F32&gt;= Readonly_Length_Matching_Rule!$J$21, F32&lt;=Readonly_Length_Matching_Rule!$K$21),"Pass","Fail")</f>
        <v>Fail</v>
      </c>
      <c r="N32" s="168" t="str">
        <f>IF(AND(G32&gt;= Readonly_Length_Matching_Rule!$L$21, G32&lt;=Readonly_Length_Matching_Rule!$M$21),"Pass","Fail")</f>
        <v>Fail</v>
      </c>
      <c r="O32" s="179" t="str">
        <f>IF(AND(H32&gt;= Readonly_Length_Matching_Rule!$B$12, H32&lt;=Readonly_Length_Matching_Rule!$C$12),"Pass","Fail")</f>
        <v>Fail</v>
      </c>
      <c r="P32" s="180"/>
      <c r="Q32" s="181"/>
      <c r="R32" s="182"/>
      <c r="S32" s="183" t="str">
        <f>IF(AND(H32&gt;= (Clock!$H$4-500), H32&lt;= (Clock!$H$4+500)),"Pass","Fail")</f>
        <v>Pass</v>
      </c>
      <c r="T32" s="113"/>
    </row>
    <row r="33" spans="1:20" s="95" customFormat="1" ht="11.4">
      <c r="A33" s="121" t="s">
        <v>143</v>
      </c>
      <c r="B33" s="142">
        <f>$B$8</f>
        <v>0</v>
      </c>
      <c r="C33" s="142">
        <f>$C$8</f>
        <v>0</v>
      </c>
      <c r="D33" s="142">
        <f>$D$8</f>
        <v>0</v>
      </c>
      <c r="E33" s="142">
        <f>$E$8</f>
        <v>0</v>
      </c>
      <c r="F33" s="158"/>
      <c r="G33" s="142">
        <f>$G$8</f>
        <v>0</v>
      </c>
      <c r="H33" s="142">
        <f t="shared" si="4"/>
        <v>0</v>
      </c>
      <c r="I33" s="168" t="str">
        <f>IF(AND(B33&gt;= Readonly_Length_Matching_Rule!$B$21, B33&lt;=Readonly_Length_Matching_Rule!$C$21),"Pass","Fail")</f>
        <v>Pass</v>
      </c>
      <c r="J33" s="168" t="str">
        <f>IF(AND(C33&gt;= Readonly_Length_Matching_Rule!$D$21, C33&lt;=Readonly_Length_Matching_Rule!$E$21),"Pass","Fail")</f>
        <v>Fail</v>
      </c>
      <c r="K33" s="168" t="str">
        <f>IF(AND(D33&gt;= Readonly_Length_Matching_Rule!$F$21, D33&lt;=Readonly_Length_Matching_Rule!$G$21),"Pass","Fail")</f>
        <v>Fail</v>
      </c>
      <c r="L33" s="168" t="str">
        <f>IF(AND(E33&gt;= Readonly_Length_Matching_Rule!$H$21, E33&lt;=Readonly_Length_Matching_Rule!$I$21),"Pass","Fail")</f>
        <v>Fail</v>
      </c>
      <c r="M33" s="168" t="str">
        <f>IF(AND(F33&gt;= Readonly_Length_Matching_Rule!$J$21, F33&lt;=Readonly_Length_Matching_Rule!$K$21),"Pass","Fail")</f>
        <v>Fail</v>
      </c>
      <c r="N33" s="168" t="str">
        <f>IF(AND(G33&gt;= Readonly_Length_Matching_Rule!$L$21, G33&lt;=Readonly_Length_Matching_Rule!$M$21),"Pass","Fail")</f>
        <v>Fail</v>
      </c>
      <c r="O33" s="179" t="str">
        <f>IF(AND(H33&gt;= Readonly_Length_Matching_Rule!$B$12, H33&lt;=Readonly_Length_Matching_Rule!$C$12),"Pass","Fail")</f>
        <v>Fail</v>
      </c>
      <c r="P33" s="180"/>
      <c r="Q33" s="181"/>
      <c r="R33" s="182"/>
      <c r="S33" s="183" t="str">
        <f>IF(AND(H33&gt;= (Clock!$H$4-500), H33&lt;= (Clock!$H$4+500)),"Pass","Fail")</f>
        <v>Pass</v>
      </c>
      <c r="T33" s="113"/>
    </row>
    <row r="34" spans="1:20" s="95" customFormat="1" ht="11.4">
      <c r="A34" s="121" t="s">
        <v>144</v>
      </c>
      <c r="B34" s="142">
        <f>$B$9</f>
        <v>0</v>
      </c>
      <c r="C34" s="142">
        <f>$C$9</f>
        <v>0</v>
      </c>
      <c r="D34" s="142">
        <f>$D$9</f>
        <v>0</v>
      </c>
      <c r="E34" s="142">
        <f>$E$9</f>
        <v>0</v>
      </c>
      <c r="F34" s="158"/>
      <c r="G34" s="142">
        <f>$G$9</f>
        <v>0</v>
      </c>
      <c r="H34" s="142">
        <f t="shared" si="4"/>
        <v>0</v>
      </c>
      <c r="I34" s="168" t="str">
        <f>IF(AND(B34&gt;= Readonly_Length_Matching_Rule!$B$21, B34&lt;=Readonly_Length_Matching_Rule!$C$21),"Pass","Fail")</f>
        <v>Pass</v>
      </c>
      <c r="J34" s="168" t="str">
        <f>IF(AND(C34&gt;= Readonly_Length_Matching_Rule!$D$21, C34&lt;=Readonly_Length_Matching_Rule!$E$21),"Pass","Fail")</f>
        <v>Fail</v>
      </c>
      <c r="K34" s="168" t="str">
        <f>IF(AND(D34&gt;= Readonly_Length_Matching_Rule!$F$21, D34&lt;=Readonly_Length_Matching_Rule!$G$21),"Pass","Fail")</f>
        <v>Fail</v>
      </c>
      <c r="L34" s="168" t="str">
        <f>IF(AND(E34&gt;= Readonly_Length_Matching_Rule!$H$21, E34&lt;=Readonly_Length_Matching_Rule!$I$21),"Pass","Fail")</f>
        <v>Fail</v>
      </c>
      <c r="M34" s="168" t="str">
        <f>IF(AND(F34&gt;= Readonly_Length_Matching_Rule!$J$21, F34&lt;=Readonly_Length_Matching_Rule!$K$21),"Pass","Fail")</f>
        <v>Fail</v>
      </c>
      <c r="N34" s="168" t="str">
        <f>IF(AND(G34&gt;= Readonly_Length_Matching_Rule!$L$21, G34&lt;=Readonly_Length_Matching_Rule!$M$21),"Pass","Fail")</f>
        <v>Fail</v>
      </c>
      <c r="O34" s="179" t="str">
        <f>IF(AND(H34&gt;= Readonly_Length_Matching_Rule!$B$12, H34&lt;=Readonly_Length_Matching_Rule!$C$12),"Pass","Fail")</f>
        <v>Fail</v>
      </c>
      <c r="P34" s="180"/>
      <c r="Q34" s="181"/>
      <c r="R34" s="182"/>
      <c r="S34" s="183" t="str">
        <f>IF(AND(H34&gt;= (Clock!$H$4-500), H34&lt;= (Clock!$H$4+500)),"Pass","Fail")</f>
        <v>Pass</v>
      </c>
      <c r="T34" s="113"/>
    </row>
    <row r="35" spans="1:20" s="95" customFormat="1" ht="11.4">
      <c r="A35" s="121" t="s">
        <v>145</v>
      </c>
      <c r="B35" s="142">
        <f>$B$10</f>
        <v>0</v>
      </c>
      <c r="C35" s="142">
        <f>$C$10</f>
        <v>0</v>
      </c>
      <c r="D35" s="142">
        <f>$D$10</f>
        <v>0</v>
      </c>
      <c r="E35" s="142">
        <f>$E$10</f>
        <v>0</v>
      </c>
      <c r="F35" s="158"/>
      <c r="G35" s="142">
        <f>$G$10</f>
        <v>0</v>
      </c>
      <c r="H35" s="142">
        <f t="shared" si="4"/>
        <v>0</v>
      </c>
      <c r="I35" s="168" t="str">
        <f>IF(AND(B35&gt;= Readonly_Length_Matching_Rule!$B$21, B35&lt;=Readonly_Length_Matching_Rule!$C$21),"Pass","Fail")</f>
        <v>Pass</v>
      </c>
      <c r="J35" s="168" t="str">
        <f>IF(AND(C35&gt;= Readonly_Length_Matching_Rule!$D$21, C35&lt;=Readonly_Length_Matching_Rule!$E$21),"Pass","Fail")</f>
        <v>Fail</v>
      </c>
      <c r="K35" s="168" t="str">
        <f>IF(AND(D35&gt;= Readonly_Length_Matching_Rule!$F$21, D35&lt;=Readonly_Length_Matching_Rule!$G$21),"Pass","Fail")</f>
        <v>Fail</v>
      </c>
      <c r="L35" s="168" t="str">
        <f>IF(AND(E35&gt;= Readonly_Length_Matching_Rule!$H$21, E35&lt;=Readonly_Length_Matching_Rule!$I$21),"Pass","Fail")</f>
        <v>Fail</v>
      </c>
      <c r="M35" s="168" t="str">
        <f>IF(AND(F35&gt;= Readonly_Length_Matching_Rule!$J$21, F35&lt;=Readonly_Length_Matching_Rule!$K$21),"Pass","Fail")</f>
        <v>Fail</v>
      </c>
      <c r="N35" s="168" t="str">
        <f>IF(AND(G35&gt;= Readonly_Length_Matching_Rule!$L$21, G35&lt;=Readonly_Length_Matching_Rule!$M$21),"Pass","Fail")</f>
        <v>Fail</v>
      </c>
      <c r="O35" s="179" t="str">
        <f>IF(AND(H35&gt;= Readonly_Length_Matching_Rule!$B$12, H35&lt;=Readonly_Length_Matching_Rule!$C$12),"Pass","Fail")</f>
        <v>Fail</v>
      </c>
      <c r="P35" s="180"/>
      <c r="Q35" s="181"/>
      <c r="R35" s="182"/>
      <c r="S35" s="183" t="str">
        <f>IF(AND(H35&gt;= (Clock!$H$4-500), H35&lt;= (Clock!$H$4+500)),"Pass","Fail")</f>
        <v>Pass</v>
      </c>
      <c r="T35" s="113"/>
    </row>
    <row r="36" spans="1:20" s="95" customFormat="1" ht="11.4">
      <c r="A36" s="121" t="s">
        <v>146</v>
      </c>
      <c r="B36" s="142">
        <f>$B$11</f>
        <v>0</v>
      </c>
      <c r="C36" s="142">
        <f>$C$11</f>
        <v>0</v>
      </c>
      <c r="D36" s="142">
        <f>$D$11</f>
        <v>0</v>
      </c>
      <c r="E36" s="142">
        <f>$E$11</f>
        <v>0</v>
      </c>
      <c r="F36" s="158"/>
      <c r="G36" s="142">
        <f>$G$11</f>
        <v>0</v>
      </c>
      <c r="H36" s="142">
        <f t="shared" si="4"/>
        <v>0</v>
      </c>
      <c r="I36" s="168" t="str">
        <f>IF(AND(B36&gt;= Readonly_Length_Matching_Rule!$B$21, B36&lt;=Readonly_Length_Matching_Rule!$C$21),"Pass","Fail")</f>
        <v>Pass</v>
      </c>
      <c r="J36" s="168" t="str">
        <f>IF(AND(C36&gt;= Readonly_Length_Matching_Rule!$D$21, C36&lt;=Readonly_Length_Matching_Rule!$E$21),"Pass","Fail")</f>
        <v>Fail</v>
      </c>
      <c r="K36" s="168" t="str">
        <f>IF(AND(D36&gt;= Readonly_Length_Matching_Rule!$F$21, D36&lt;=Readonly_Length_Matching_Rule!$G$21),"Pass","Fail")</f>
        <v>Fail</v>
      </c>
      <c r="L36" s="168" t="str">
        <f>IF(AND(E36&gt;= Readonly_Length_Matching_Rule!$H$21, E36&lt;=Readonly_Length_Matching_Rule!$I$21),"Pass","Fail")</f>
        <v>Fail</v>
      </c>
      <c r="M36" s="168" t="str">
        <f>IF(AND(F36&gt;= Readonly_Length_Matching_Rule!$J$21, F36&lt;=Readonly_Length_Matching_Rule!$K$21),"Pass","Fail")</f>
        <v>Fail</v>
      </c>
      <c r="N36" s="168" t="str">
        <f>IF(AND(G36&gt;= Readonly_Length_Matching_Rule!$L$21, G36&lt;=Readonly_Length_Matching_Rule!$M$21),"Pass","Fail")</f>
        <v>Fail</v>
      </c>
      <c r="O36" s="179" t="str">
        <f>IF(AND(H36&gt;= Readonly_Length_Matching_Rule!$B$12, H36&lt;=Readonly_Length_Matching_Rule!$C$12),"Pass","Fail")</f>
        <v>Fail</v>
      </c>
      <c r="P36" s="180"/>
      <c r="Q36" s="181"/>
      <c r="R36" s="182"/>
      <c r="S36" s="183" t="str">
        <f>IF(AND(H36&gt;= (Clock!$H$4-500), H36&lt;= (Clock!$H$4+500)),"Pass","Fail")</f>
        <v>Pass</v>
      </c>
      <c r="T36" s="113"/>
    </row>
    <row r="37" spans="1:20" s="95" customFormat="1" ht="11.4">
      <c r="A37" s="121" t="s">
        <v>147</v>
      </c>
      <c r="B37" s="142">
        <f>$B$12</f>
        <v>0</v>
      </c>
      <c r="C37" s="142">
        <f>$C$12</f>
        <v>0</v>
      </c>
      <c r="D37" s="142">
        <f>$D$12</f>
        <v>0</v>
      </c>
      <c r="E37" s="142">
        <f>$E$12</f>
        <v>0</v>
      </c>
      <c r="F37" s="158"/>
      <c r="G37" s="142">
        <f>$G$12</f>
        <v>0</v>
      </c>
      <c r="H37" s="142">
        <f t="shared" si="4"/>
        <v>0</v>
      </c>
      <c r="I37" s="168" t="str">
        <f>IF(AND(B37&gt;= Readonly_Length_Matching_Rule!$B$21, B37&lt;=Readonly_Length_Matching_Rule!$C$21),"Pass","Fail")</f>
        <v>Pass</v>
      </c>
      <c r="J37" s="168" t="str">
        <f>IF(AND(C37&gt;= Readonly_Length_Matching_Rule!$D$21, C37&lt;=Readonly_Length_Matching_Rule!$E$21),"Pass","Fail")</f>
        <v>Fail</v>
      </c>
      <c r="K37" s="168" t="str">
        <f>IF(AND(D37&gt;= Readonly_Length_Matching_Rule!$F$21, D37&lt;=Readonly_Length_Matching_Rule!$G$21),"Pass","Fail")</f>
        <v>Fail</v>
      </c>
      <c r="L37" s="168" t="str">
        <f>IF(AND(E37&gt;= Readonly_Length_Matching_Rule!$H$21, E37&lt;=Readonly_Length_Matching_Rule!$I$21),"Pass","Fail")</f>
        <v>Fail</v>
      </c>
      <c r="M37" s="168" t="str">
        <f>IF(AND(F37&gt;= Readonly_Length_Matching_Rule!$J$21, F37&lt;=Readonly_Length_Matching_Rule!$K$21),"Pass","Fail")</f>
        <v>Fail</v>
      </c>
      <c r="N37" s="168" t="str">
        <f>IF(AND(G37&gt;= Readonly_Length_Matching_Rule!$L$21, G37&lt;=Readonly_Length_Matching_Rule!$M$21),"Pass","Fail")</f>
        <v>Fail</v>
      </c>
      <c r="O37" s="179" t="str">
        <f>IF(AND(H37&gt;= Readonly_Length_Matching_Rule!$B$12, H37&lt;=Readonly_Length_Matching_Rule!$C$12),"Pass","Fail")</f>
        <v>Fail</v>
      </c>
      <c r="P37" s="180"/>
      <c r="Q37" s="181"/>
      <c r="R37" s="182"/>
      <c r="S37" s="183" t="str">
        <f>IF(AND(H37&gt;= (Clock!$H$4-500), H37&lt;= (Clock!$H$4+500)),"Pass","Fail")</f>
        <v>Pass</v>
      </c>
      <c r="T37" s="113"/>
    </row>
    <row r="38" spans="1:20" s="95" customFormat="1" ht="11.4">
      <c r="A38" s="121" t="s">
        <v>148</v>
      </c>
      <c r="B38" s="142">
        <f>$B$13</f>
        <v>0</v>
      </c>
      <c r="C38" s="142">
        <f>$C$13</f>
        <v>0</v>
      </c>
      <c r="D38" s="142">
        <f>$D$13</f>
        <v>0</v>
      </c>
      <c r="E38" s="142">
        <f>$E$13</f>
        <v>0</v>
      </c>
      <c r="F38" s="158"/>
      <c r="G38" s="142">
        <f>$G$13</f>
        <v>0</v>
      </c>
      <c r="H38" s="142">
        <f t="shared" si="4"/>
        <v>0</v>
      </c>
      <c r="I38" s="168" t="str">
        <f>IF(AND(B38&gt;= Readonly_Length_Matching_Rule!$B$21, B38&lt;=Readonly_Length_Matching_Rule!$C$21),"Pass","Fail")</f>
        <v>Pass</v>
      </c>
      <c r="J38" s="168" t="str">
        <f>IF(AND(C38&gt;= Readonly_Length_Matching_Rule!$D$21, C38&lt;=Readonly_Length_Matching_Rule!$E$21),"Pass","Fail")</f>
        <v>Fail</v>
      </c>
      <c r="K38" s="168" t="str">
        <f>IF(AND(D38&gt;= Readonly_Length_Matching_Rule!$F$21, D38&lt;=Readonly_Length_Matching_Rule!$G$21),"Pass","Fail")</f>
        <v>Fail</v>
      </c>
      <c r="L38" s="168" t="str">
        <f>IF(AND(E38&gt;= Readonly_Length_Matching_Rule!$H$21, E38&lt;=Readonly_Length_Matching_Rule!$I$21),"Pass","Fail")</f>
        <v>Fail</v>
      </c>
      <c r="M38" s="168" t="str">
        <f>IF(AND(F38&gt;= Readonly_Length_Matching_Rule!$J$21, F38&lt;=Readonly_Length_Matching_Rule!$K$21),"Pass","Fail")</f>
        <v>Fail</v>
      </c>
      <c r="N38" s="168" t="str">
        <f>IF(AND(G38&gt;= Readonly_Length_Matching_Rule!$L$21, G38&lt;=Readonly_Length_Matching_Rule!$M$21),"Pass","Fail")</f>
        <v>Fail</v>
      </c>
      <c r="O38" s="179" t="str">
        <f>IF(AND(H38&gt;= Readonly_Length_Matching_Rule!$B$12, H38&lt;=Readonly_Length_Matching_Rule!$C$12),"Pass","Fail")</f>
        <v>Fail</v>
      </c>
      <c r="P38" s="180"/>
      <c r="Q38" s="181"/>
      <c r="R38" s="182"/>
      <c r="S38" s="183" t="str">
        <f>IF(AND(H38&gt;= (Clock!$H$4-500), H38&lt;= (Clock!$H$4+500)),"Pass","Fail")</f>
        <v>Pass</v>
      </c>
      <c r="T38" s="113"/>
    </row>
    <row r="39" spans="1:20" s="95" customFormat="1" ht="11.4">
      <c r="A39" s="121" t="s">
        <v>149</v>
      </c>
      <c r="B39" s="142">
        <f>$B$14</f>
        <v>0</v>
      </c>
      <c r="C39" s="142">
        <f>$C$14</f>
        <v>0</v>
      </c>
      <c r="D39" s="142">
        <f>$D$14</f>
        <v>0</v>
      </c>
      <c r="E39" s="142">
        <f>$E$14</f>
        <v>0</v>
      </c>
      <c r="F39" s="158"/>
      <c r="G39" s="142">
        <f>$G$14</f>
        <v>0</v>
      </c>
      <c r="H39" s="142">
        <f t="shared" si="4"/>
        <v>0</v>
      </c>
      <c r="I39" s="168" t="str">
        <f>IF(AND(B39&gt;= Readonly_Length_Matching_Rule!$B$21, B39&lt;=Readonly_Length_Matching_Rule!$C$21),"Pass","Fail")</f>
        <v>Pass</v>
      </c>
      <c r="J39" s="168" t="str">
        <f>IF(AND(C39&gt;= Readonly_Length_Matching_Rule!$D$21, C39&lt;=Readonly_Length_Matching_Rule!$E$21),"Pass","Fail")</f>
        <v>Fail</v>
      </c>
      <c r="K39" s="168" t="str">
        <f>IF(AND(D39&gt;= Readonly_Length_Matching_Rule!$F$21, D39&lt;=Readonly_Length_Matching_Rule!$G$21),"Pass","Fail")</f>
        <v>Fail</v>
      </c>
      <c r="L39" s="168" t="str">
        <f>IF(AND(E39&gt;= Readonly_Length_Matching_Rule!$H$21, E39&lt;=Readonly_Length_Matching_Rule!$I$21),"Pass","Fail")</f>
        <v>Fail</v>
      </c>
      <c r="M39" s="168" t="str">
        <f>IF(AND(F39&gt;= Readonly_Length_Matching_Rule!$J$21, F39&lt;=Readonly_Length_Matching_Rule!$K$21),"Pass","Fail")</f>
        <v>Fail</v>
      </c>
      <c r="N39" s="168" t="str">
        <f>IF(AND(G39&gt;= Readonly_Length_Matching_Rule!$L$21, G39&lt;=Readonly_Length_Matching_Rule!$M$21),"Pass","Fail")</f>
        <v>Fail</v>
      </c>
      <c r="O39" s="179" t="str">
        <f>IF(AND(H39&gt;= Readonly_Length_Matching_Rule!$B$12, H39&lt;=Readonly_Length_Matching_Rule!$C$12),"Pass","Fail")</f>
        <v>Fail</v>
      </c>
      <c r="P39" s="180"/>
      <c r="Q39" s="181"/>
      <c r="R39" s="182"/>
      <c r="S39" s="183" t="str">
        <f>IF(AND(H39&gt;= (Clock!$H$4-500), H39&lt;= (Clock!$H$4+500)),"Pass","Fail")</f>
        <v>Pass</v>
      </c>
      <c r="T39" s="113"/>
    </row>
    <row r="40" spans="1:20" s="95" customFormat="1" ht="11.4">
      <c r="A40" s="121" t="s">
        <v>150</v>
      </c>
      <c r="B40" s="142">
        <f>$B$15</f>
        <v>0</v>
      </c>
      <c r="C40" s="142">
        <f>$C$15</f>
        <v>0</v>
      </c>
      <c r="D40" s="142">
        <f>$D$15</f>
        <v>0</v>
      </c>
      <c r="E40" s="142">
        <f>$E$15</f>
        <v>0</v>
      </c>
      <c r="F40" s="158"/>
      <c r="G40" s="142">
        <f>$G$15</f>
        <v>0</v>
      </c>
      <c r="H40" s="142">
        <f t="shared" si="4"/>
        <v>0</v>
      </c>
      <c r="I40" s="168" t="str">
        <f>IF(AND(B40&gt;= Readonly_Length_Matching_Rule!$B$21, B40&lt;=Readonly_Length_Matching_Rule!$C$21),"Pass","Fail")</f>
        <v>Pass</v>
      </c>
      <c r="J40" s="168" t="str">
        <f>IF(AND(C40&gt;= Readonly_Length_Matching_Rule!$D$21, C40&lt;=Readonly_Length_Matching_Rule!$E$21),"Pass","Fail")</f>
        <v>Fail</v>
      </c>
      <c r="K40" s="168" t="str">
        <f>IF(AND(D40&gt;= Readonly_Length_Matching_Rule!$F$21, D40&lt;=Readonly_Length_Matching_Rule!$G$21),"Pass","Fail")</f>
        <v>Fail</v>
      </c>
      <c r="L40" s="168" t="str">
        <f>IF(AND(E40&gt;= Readonly_Length_Matching_Rule!$H$21, E40&lt;=Readonly_Length_Matching_Rule!$I$21),"Pass","Fail")</f>
        <v>Fail</v>
      </c>
      <c r="M40" s="168" t="str">
        <f>IF(AND(F40&gt;= Readonly_Length_Matching_Rule!$J$21, F40&lt;=Readonly_Length_Matching_Rule!$K$21),"Pass","Fail")</f>
        <v>Fail</v>
      </c>
      <c r="N40" s="168" t="str">
        <f>IF(AND(G40&gt;= Readonly_Length_Matching_Rule!$L$21, G40&lt;=Readonly_Length_Matching_Rule!$M$21),"Pass","Fail")</f>
        <v>Fail</v>
      </c>
      <c r="O40" s="179" t="str">
        <f>IF(AND(H40&gt;= Readonly_Length_Matching_Rule!$B$12, H40&lt;=Readonly_Length_Matching_Rule!$C$12),"Pass","Fail")</f>
        <v>Fail</v>
      </c>
      <c r="P40" s="180"/>
      <c r="Q40" s="181"/>
      <c r="R40" s="182"/>
      <c r="S40" s="183" t="str">
        <f>IF(AND(H40&gt;= (Clock!$H$4-500), H40&lt;= (Clock!$H$4+500)),"Pass","Fail")</f>
        <v>Pass</v>
      </c>
      <c r="T40" s="113"/>
    </row>
    <row r="41" spans="1:20" s="95" customFormat="1" ht="11.4">
      <c r="A41" s="121" t="s">
        <v>151</v>
      </c>
      <c r="B41" s="142">
        <f>$B$16</f>
        <v>0</v>
      </c>
      <c r="C41" s="142">
        <f>$C$16</f>
        <v>0</v>
      </c>
      <c r="D41" s="142">
        <f>$D$16</f>
        <v>0</v>
      </c>
      <c r="E41" s="142">
        <f>$E$16</f>
        <v>0</v>
      </c>
      <c r="F41" s="158"/>
      <c r="G41" s="142">
        <f>$G$16</f>
        <v>0</v>
      </c>
      <c r="H41" s="142">
        <f t="shared" si="4"/>
        <v>0</v>
      </c>
      <c r="I41" s="168" t="str">
        <f>IF(AND(B41&gt;= Readonly_Length_Matching_Rule!$B$21, B41&lt;=Readonly_Length_Matching_Rule!$C$21),"Pass","Fail")</f>
        <v>Pass</v>
      </c>
      <c r="J41" s="168" t="str">
        <f>IF(AND(C41&gt;= Readonly_Length_Matching_Rule!$D$21, C41&lt;=Readonly_Length_Matching_Rule!$E$21),"Pass","Fail")</f>
        <v>Fail</v>
      </c>
      <c r="K41" s="168" t="str">
        <f>IF(AND(D41&gt;= Readonly_Length_Matching_Rule!$F$21, D41&lt;=Readonly_Length_Matching_Rule!$G$21),"Pass","Fail")</f>
        <v>Fail</v>
      </c>
      <c r="L41" s="168" t="str">
        <f>IF(AND(E41&gt;= Readonly_Length_Matching_Rule!$H$21, E41&lt;=Readonly_Length_Matching_Rule!$I$21),"Pass","Fail")</f>
        <v>Fail</v>
      </c>
      <c r="M41" s="168" t="str">
        <f>IF(AND(F41&gt;= Readonly_Length_Matching_Rule!$J$21, F41&lt;=Readonly_Length_Matching_Rule!$K$21),"Pass","Fail")</f>
        <v>Fail</v>
      </c>
      <c r="N41" s="168" t="str">
        <f>IF(AND(G41&gt;= Readonly_Length_Matching_Rule!$L$21, G41&lt;=Readonly_Length_Matching_Rule!$M$21),"Pass","Fail")</f>
        <v>Fail</v>
      </c>
      <c r="O41" s="179" t="str">
        <f>IF(AND(H41&gt;= Readonly_Length_Matching_Rule!$B$12, H41&lt;=Readonly_Length_Matching_Rule!$C$12),"Pass","Fail")</f>
        <v>Fail</v>
      </c>
      <c r="P41" s="180"/>
      <c r="Q41" s="181"/>
      <c r="R41" s="182"/>
      <c r="S41" s="183" t="str">
        <f>IF(AND(H41&gt;= (Clock!$H$4-500), H41&lt;= (Clock!$H$4+500)),"Pass","Fail")</f>
        <v>Pass</v>
      </c>
      <c r="T41" s="113"/>
    </row>
    <row r="42" spans="1:20" s="95" customFormat="1" ht="11.4">
      <c r="A42" s="121" t="s">
        <v>152</v>
      </c>
      <c r="B42" s="142">
        <f>$B$17</f>
        <v>0</v>
      </c>
      <c r="C42" s="142">
        <f>$C$17</f>
        <v>0</v>
      </c>
      <c r="D42" s="142">
        <f>$D$17</f>
        <v>0</v>
      </c>
      <c r="E42" s="142">
        <f>$E$17</f>
        <v>0</v>
      </c>
      <c r="F42" s="158"/>
      <c r="G42" s="142">
        <f>$G$17</f>
        <v>0</v>
      </c>
      <c r="H42" s="142">
        <f t="shared" si="4"/>
        <v>0</v>
      </c>
      <c r="I42" s="168" t="str">
        <f>IF(AND(B42&gt;= Readonly_Length_Matching_Rule!$B$21, B42&lt;=Readonly_Length_Matching_Rule!$C$21),"Pass","Fail")</f>
        <v>Pass</v>
      </c>
      <c r="J42" s="168" t="str">
        <f>IF(AND(C42&gt;= Readonly_Length_Matching_Rule!$D$21, C42&lt;=Readonly_Length_Matching_Rule!$E$21),"Pass","Fail")</f>
        <v>Fail</v>
      </c>
      <c r="K42" s="168" t="str">
        <f>IF(AND(D42&gt;= Readonly_Length_Matching_Rule!$F$21, D42&lt;=Readonly_Length_Matching_Rule!$G$21),"Pass","Fail")</f>
        <v>Fail</v>
      </c>
      <c r="L42" s="168" t="str">
        <f>IF(AND(E42&gt;= Readonly_Length_Matching_Rule!$H$21, E42&lt;=Readonly_Length_Matching_Rule!$I$21),"Pass","Fail")</f>
        <v>Fail</v>
      </c>
      <c r="M42" s="168" t="str">
        <f>IF(AND(F42&gt;= Readonly_Length_Matching_Rule!$J$21, F42&lt;=Readonly_Length_Matching_Rule!$K$21),"Pass","Fail")</f>
        <v>Fail</v>
      </c>
      <c r="N42" s="168" t="str">
        <f>IF(AND(G42&gt;= Readonly_Length_Matching_Rule!$L$21, G42&lt;=Readonly_Length_Matching_Rule!$M$21),"Pass","Fail")</f>
        <v>Fail</v>
      </c>
      <c r="O42" s="179" t="str">
        <f>IF(AND(H42&gt;= Readonly_Length_Matching_Rule!$B$12, H42&lt;=Readonly_Length_Matching_Rule!$C$12),"Pass","Fail")</f>
        <v>Fail</v>
      </c>
      <c r="P42" s="180"/>
      <c r="Q42" s="181"/>
      <c r="R42" s="182"/>
      <c r="S42" s="183" t="str">
        <f>IF(AND(H42&gt;= (Clock!$H$4-500), H42&lt;= (Clock!$H$4+500)),"Pass","Fail")</f>
        <v>Pass</v>
      </c>
      <c r="T42" s="113"/>
    </row>
    <row r="43" spans="1:20" s="95" customFormat="1" ht="11.4">
      <c r="A43" s="121" t="s">
        <v>153</v>
      </c>
      <c r="B43" s="142">
        <f>$B$18</f>
        <v>0</v>
      </c>
      <c r="C43" s="142">
        <f>$C$18</f>
        <v>0</v>
      </c>
      <c r="D43" s="142">
        <f>$D$18</f>
        <v>0</v>
      </c>
      <c r="E43" s="142">
        <f>$E$18</f>
        <v>0</v>
      </c>
      <c r="F43" s="158"/>
      <c r="G43" s="142">
        <f>$G$18</f>
        <v>0</v>
      </c>
      <c r="H43" s="142">
        <f t="shared" si="4"/>
        <v>0</v>
      </c>
      <c r="I43" s="168" t="str">
        <f>IF(AND(B43&gt;= Readonly_Length_Matching_Rule!$B$21, B43&lt;=Readonly_Length_Matching_Rule!$C$21),"Pass","Fail")</f>
        <v>Pass</v>
      </c>
      <c r="J43" s="168" t="str">
        <f>IF(AND(C43&gt;= Readonly_Length_Matching_Rule!$D$21, C43&lt;=Readonly_Length_Matching_Rule!$E$21),"Pass","Fail")</f>
        <v>Fail</v>
      </c>
      <c r="K43" s="168" t="str">
        <f>IF(AND(D43&gt;= Readonly_Length_Matching_Rule!$F$21, D43&lt;=Readonly_Length_Matching_Rule!$G$21),"Pass","Fail")</f>
        <v>Fail</v>
      </c>
      <c r="L43" s="168" t="str">
        <f>IF(AND(E43&gt;= Readonly_Length_Matching_Rule!$H$21, E43&lt;=Readonly_Length_Matching_Rule!$I$21),"Pass","Fail")</f>
        <v>Fail</v>
      </c>
      <c r="M43" s="168" t="str">
        <f>IF(AND(F43&gt;= Readonly_Length_Matching_Rule!$J$21, F43&lt;=Readonly_Length_Matching_Rule!$K$21),"Pass","Fail")</f>
        <v>Fail</v>
      </c>
      <c r="N43" s="168" t="str">
        <f>IF(AND(G43&gt;= Readonly_Length_Matching_Rule!$L$21, G43&lt;=Readonly_Length_Matching_Rule!$M$21),"Pass","Fail")</f>
        <v>Fail</v>
      </c>
      <c r="O43" s="179" t="str">
        <f>IF(AND(H43&gt;= Readonly_Length_Matching_Rule!$B$12, H43&lt;=Readonly_Length_Matching_Rule!$C$12),"Pass","Fail")</f>
        <v>Fail</v>
      </c>
      <c r="P43" s="180"/>
      <c r="Q43" s="181"/>
      <c r="R43" s="182"/>
      <c r="S43" s="183" t="str">
        <f>IF(AND(H43&gt;= (Clock!$H$4-500), H43&lt;= (Clock!$H$4+500)),"Pass","Fail")</f>
        <v>Pass</v>
      </c>
      <c r="T43" s="113"/>
    </row>
    <row r="44" spans="1:20" s="95" customFormat="1" ht="11.4">
      <c r="A44" s="121" t="s">
        <v>154</v>
      </c>
      <c r="B44" s="142">
        <f>$B$19</f>
        <v>0</v>
      </c>
      <c r="C44" s="142">
        <f>$C$19</f>
        <v>0</v>
      </c>
      <c r="D44" s="142">
        <f>$D$19</f>
        <v>0</v>
      </c>
      <c r="E44" s="142">
        <f>$E$19</f>
        <v>0</v>
      </c>
      <c r="F44" s="158"/>
      <c r="G44" s="142">
        <f>$G$19</f>
        <v>0</v>
      </c>
      <c r="H44" s="142">
        <f>SUM(B44:F44)</f>
        <v>0</v>
      </c>
      <c r="I44" s="168" t="str">
        <f>IF(AND(B44&gt;= Readonly_Length_Matching_Rule!$B$21, B44&lt;=Readonly_Length_Matching_Rule!$C$21),"Pass","Fail")</f>
        <v>Pass</v>
      </c>
      <c r="J44" s="168" t="str">
        <f>IF(AND(C44&gt;= Readonly_Length_Matching_Rule!$D$21, C44&lt;=Readonly_Length_Matching_Rule!$E$21),"Pass","Fail")</f>
        <v>Fail</v>
      </c>
      <c r="K44" s="168" t="str">
        <f>IF(AND(D44&gt;= Readonly_Length_Matching_Rule!$F$21, D44&lt;=Readonly_Length_Matching_Rule!$G$21),"Pass","Fail")</f>
        <v>Fail</v>
      </c>
      <c r="L44" s="168" t="str">
        <f>IF(AND(E44&gt;= Readonly_Length_Matching_Rule!$H$21, E44&lt;=Readonly_Length_Matching_Rule!$I$21),"Pass","Fail")</f>
        <v>Fail</v>
      </c>
      <c r="M44" s="168" t="str">
        <f>IF(AND(F44&gt;= Readonly_Length_Matching_Rule!$J$21, F44&lt;=Readonly_Length_Matching_Rule!$K$21),"Pass","Fail")</f>
        <v>Fail</v>
      </c>
      <c r="N44" s="168" t="str">
        <f>IF(AND(G44&gt;= Readonly_Length_Matching_Rule!$L$21, G44&lt;=Readonly_Length_Matching_Rule!$M$21),"Pass","Fail")</f>
        <v>Fail</v>
      </c>
      <c r="O44" s="179" t="str">
        <f>IF(AND(H44&gt;= Readonly_Length_Matching_Rule!$B$12, H44&lt;=Readonly_Length_Matching_Rule!$C$12),"Pass","Fail")</f>
        <v>Fail</v>
      </c>
      <c r="P44" s="180"/>
      <c r="Q44" s="181"/>
      <c r="R44" s="182"/>
      <c r="S44" s="183" t="str">
        <f>IF(AND(H44&gt;= (Clock!$H$4-500), H44&lt;= (Clock!$H$4+500)),"Pass","Fail")</f>
        <v>Pass</v>
      </c>
      <c r="T44" s="113"/>
    </row>
    <row r="45" spans="1:20" s="95" customFormat="1" ht="11.4">
      <c r="A45" s="118" t="s">
        <v>159</v>
      </c>
      <c r="B45" s="164"/>
      <c r="C45" s="165"/>
      <c r="D45" s="165"/>
      <c r="E45" s="165"/>
      <c r="F45" s="162"/>
      <c r="G45" s="165"/>
      <c r="H45" s="163"/>
      <c r="I45" s="165"/>
      <c r="J45" s="165"/>
      <c r="K45" s="165"/>
      <c r="L45" s="165"/>
      <c r="M45" s="165"/>
      <c r="N45" s="165"/>
      <c r="O45" s="175"/>
      <c r="P45" s="176"/>
      <c r="Q45" s="177"/>
      <c r="R45" s="178"/>
      <c r="S45" s="166"/>
      <c r="T45" s="50"/>
    </row>
    <row r="46" spans="1:20" s="95" customFormat="1" ht="11.4">
      <c r="A46" s="121" t="s">
        <v>155</v>
      </c>
      <c r="B46" s="142">
        <f>$B$21</f>
        <v>0</v>
      </c>
      <c r="C46" s="142">
        <f>$C$21</f>
        <v>0</v>
      </c>
      <c r="D46" s="142">
        <f>$D$21</f>
        <v>0</v>
      </c>
      <c r="E46" s="142">
        <f>$E$21</f>
        <v>0</v>
      </c>
      <c r="F46" s="158"/>
      <c r="G46" s="142">
        <f>$G$21</f>
        <v>0</v>
      </c>
      <c r="H46" s="142">
        <f t="shared" si="4"/>
        <v>0</v>
      </c>
      <c r="I46" s="168" t="str">
        <f>IF(AND(B46&gt;= Readonly_Length_Matching_Rule!$B$21, B46&lt;=Readonly_Length_Matching_Rule!$C$21),"Pass","Fail")</f>
        <v>Pass</v>
      </c>
      <c r="J46" s="168" t="str">
        <f>IF(AND(C46&gt;= Readonly_Length_Matching_Rule!$D$21, C46&lt;=Readonly_Length_Matching_Rule!$E$21),"Pass","Fail")</f>
        <v>Fail</v>
      </c>
      <c r="K46" s="168" t="str">
        <f>IF(AND(D46&gt;= Readonly_Length_Matching_Rule!$F$21, D46&lt;=Readonly_Length_Matching_Rule!$G$21),"Pass","Fail")</f>
        <v>Fail</v>
      </c>
      <c r="L46" s="168" t="str">
        <f>IF(AND(E46&gt;= Readonly_Length_Matching_Rule!$H$21, E46&lt;=Readonly_Length_Matching_Rule!$I$21),"Pass","Fail")</f>
        <v>Fail</v>
      </c>
      <c r="M46" s="168" t="str">
        <f>IF(AND(F46&gt;= Readonly_Length_Matching_Rule!$J$21, F46&lt;=Readonly_Length_Matching_Rule!$K$21),"Pass","Fail")</f>
        <v>Fail</v>
      </c>
      <c r="N46" s="168" t="str">
        <f>IF(AND(G46&gt;= Readonly_Length_Matching_Rule!$L$21, G46&lt;=Readonly_Length_Matching_Rule!$M$21),"Pass","Fail")</f>
        <v>Fail</v>
      </c>
      <c r="O46" s="179" t="str">
        <f>IF(AND(H46&gt;= Readonly_Length_Matching_Rule!$B$12, H46&lt;=Readonly_Length_Matching_Rule!$C$12),"Pass","Fail")</f>
        <v>Fail</v>
      </c>
      <c r="P46" s="180"/>
      <c r="Q46" s="181"/>
      <c r="R46" s="182"/>
      <c r="S46" s="183" t="str">
        <f>IF(AND(H46&gt;= (Clock!$H$4-500), H46&lt;= (Clock!$H$4+500)),"Pass","Fail")</f>
        <v>Pass</v>
      </c>
      <c r="T46" s="113"/>
    </row>
    <row r="47" spans="1:20" s="95" customFormat="1" ht="11.4">
      <c r="A47" s="121" t="s">
        <v>156</v>
      </c>
      <c r="B47" s="142">
        <f>$B$22</f>
        <v>0</v>
      </c>
      <c r="C47" s="142">
        <f>$C$22</f>
        <v>0</v>
      </c>
      <c r="D47" s="142">
        <f>$D$22</f>
        <v>0</v>
      </c>
      <c r="E47" s="142">
        <f>$E$22</f>
        <v>0</v>
      </c>
      <c r="F47" s="158"/>
      <c r="G47" s="142">
        <f>$G$22</f>
        <v>0</v>
      </c>
      <c r="H47" s="142">
        <f t="shared" si="4"/>
        <v>0</v>
      </c>
      <c r="I47" s="168" t="str">
        <f>IF(AND(B47&gt;= Readonly_Length_Matching_Rule!$B$21, B47&lt;=Readonly_Length_Matching_Rule!$C$21),"Pass","Fail")</f>
        <v>Pass</v>
      </c>
      <c r="J47" s="168" t="str">
        <f>IF(AND(C47&gt;= Readonly_Length_Matching_Rule!$D$21, C47&lt;=Readonly_Length_Matching_Rule!$E$21),"Pass","Fail")</f>
        <v>Fail</v>
      </c>
      <c r="K47" s="168" t="str">
        <f>IF(AND(D47&gt;= Readonly_Length_Matching_Rule!$F$21, D47&lt;=Readonly_Length_Matching_Rule!$G$21),"Pass","Fail")</f>
        <v>Fail</v>
      </c>
      <c r="L47" s="168" t="str">
        <f>IF(AND(E47&gt;= Readonly_Length_Matching_Rule!$H$21, E47&lt;=Readonly_Length_Matching_Rule!$I$21),"Pass","Fail")</f>
        <v>Fail</v>
      </c>
      <c r="M47" s="168" t="str">
        <f>IF(AND(F47&gt;= Readonly_Length_Matching_Rule!$J$21, F47&lt;=Readonly_Length_Matching_Rule!$K$21),"Pass","Fail")</f>
        <v>Fail</v>
      </c>
      <c r="N47" s="168" t="str">
        <f>IF(AND(G47&gt;= Readonly_Length_Matching_Rule!$L$21, G47&lt;=Readonly_Length_Matching_Rule!$M$21),"Pass","Fail")</f>
        <v>Fail</v>
      </c>
      <c r="O47" s="179" t="str">
        <f>IF(AND(H47&gt;= Readonly_Length_Matching_Rule!$B$12, H47&lt;=Readonly_Length_Matching_Rule!$C$12),"Pass","Fail")</f>
        <v>Fail</v>
      </c>
      <c r="P47" s="180"/>
      <c r="Q47" s="181"/>
      <c r="R47" s="182"/>
      <c r="S47" s="183" t="str">
        <f>IF(AND(H47&gt;= (Clock!$H$4-500), H47&lt;= (Clock!$H$4+500)),"Pass","Fail")</f>
        <v>Pass</v>
      </c>
      <c r="T47" s="113"/>
    </row>
    <row r="48" spans="1:20" s="95" customFormat="1" ht="11.4">
      <c r="A48" s="121" t="s">
        <v>157</v>
      </c>
      <c r="B48" s="142">
        <f>$B$23</f>
        <v>0</v>
      </c>
      <c r="C48" s="142">
        <f>$C$23</f>
        <v>0</v>
      </c>
      <c r="D48" s="142">
        <f>$D$23</f>
        <v>0</v>
      </c>
      <c r="E48" s="142">
        <f>$E$23</f>
        <v>0</v>
      </c>
      <c r="F48" s="158"/>
      <c r="G48" s="142">
        <f>$G$23</f>
        <v>0</v>
      </c>
      <c r="H48" s="142">
        <f>SUM(B48:F48)</f>
        <v>0</v>
      </c>
      <c r="I48" s="168" t="str">
        <f>IF(AND(B48&gt;= Readonly_Length_Matching_Rule!$B$21, B48&lt;=Readonly_Length_Matching_Rule!$C$21),"Pass","Fail")</f>
        <v>Pass</v>
      </c>
      <c r="J48" s="168" t="str">
        <f>IF(AND(C48&gt;= Readonly_Length_Matching_Rule!$D$21, C48&lt;=Readonly_Length_Matching_Rule!$E$21),"Pass","Fail")</f>
        <v>Fail</v>
      </c>
      <c r="K48" s="168" t="str">
        <f>IF(AND(D48&gt;= Readonly_Length_Matching_Rule!$F$21, D48&lt;=Readonly_Length_Matching_Rule!$G$21),"Pass","Fail")</f>
        <v>Fail</v>
      </c>
      <c r="L48" s="168" t="str">
        <f>IF(AND(E48&gt;= Readonly_Length_Matching_Rule!$H$21, E48&lt;=Readonly_Length_Matching_Rule!$I$21),"Pass","Fail")</f>
        <v>Fail</v>
      </c>
      <c r="M48" s="168" t="str">
        <f>IF(AND(F48&gt;= Readonly_Length_Matching_Rule!$J$21, F48&lt;=Readonly_Length_Matching_Rule!$K$21),"Pass","Fail")</f>
        <v>Fail</v>
      </c>
      <c r="N48" s="168" t="str">
        <f>IF(AND(G48&gt;= Readonly_Length_Matching_Rule!$L$21, G48&lt;=Readonly_Length_Matching_Rule!$M$21),"Pass","Fail")</f>
        <v>Fail</v>
      </c>
      <c r="O48" s="179" t="str">
        <f>IF(AND(H48&gt;= Readonly_Length_Matching_Rule!$B$12, H48&lt;=Readonly_Length_Matching_Rule!$C$12),"Pass","Fail")</f>
        <v>Fail</v>
      </c>
      <c r="P48" s="180"/>
      <c r="Q48" s="181"/>
      <c r="R48" s="182"/>
      <c r="S48" s="183" t="str">
        <f>IF(AND(H48&gt;= (Clock!$H$4-500), H48&lt;= (Clock!$H$4+500)),"Pass","Fail")</f>
        <v>Pass</v>
      </c>
      <c r="T48" s="113"/>
    </row>
    <row r="49" spans="1:20" s="95" customFormat="1" ht="11.4">
      <c r="A49" s="118" t="s">
        <v>163</v>
      </c>
      <c r="B49" s="164"/>
      <c r="C49" s="164"/>
      <c r="D49" s="164"/>
      <c r="E49" s="164"/>
      <c r="F49" s="162"/>
      <c r="G49" s="165"/>
      <c r="H49" s="163"/>
      <c r="I49" s="165"/>
      <c r="J49" s="165"/>
      <c r="K49" s="165"/>
      <c r="L49" s="165"/>
      <c r="M49" s="165"/>
      <c r="N49" s="165"/>
      <c r="O49" s="175"/>
      <c r="P49" s="176"/>
      <c r="Q49" s="177"/>
      <c r="R49" s="178"/>
      <c r="S49" s="166"/>
      <c r="T49" s="50"/>
    </row>
    <row r="50" spans="1:20" s="95" customFormat="1" ht="11.4">
      <c r="A50" s="121" t="s">
        <v>160</v>
      </c>
      <c r="B50" s="142">
        <f>$B$25</f>
        <v>0</v>
      </c>
      <c r="C50" s="142">
        <f>$C$25</f>
        <v>0</v>
      </c>
      <c r="D50" s="142">
        <f>$D$25</f>
        <v>0</v>
      </c>
      <c r="E50" s="142">
        <f>$E$25</f>
        <v>0</v>
      </c>
      <c r="F50" s="158"/>
      <c r="G50" s="142">
        <f>$G$25</f>
        <v>0</v>
      </c>
      <c r="H50" s="142">
        <f>SUM(B50:F50)</f>
        <v>0</v>
      </c>
      <c r="I50" s="168" t="str">
        <f>IF(AND(B50&gt;= Readonly_Length_Matching_Rule!$B$21, B50&lt;=Readonly_Length_Matching_Rule!$C$21),"Pass","Fail")</f>
        <v>Pass</v>
      </c>
      <c r="J50" s="168" t="str">
        <f>IF(AND(C50&gt;= Readonly_Length_Matching_Rule!$D$21, C50&lt;=Readonly_Length_Matching_Rule!$E$21),"Pass","Fail")</f>
        <v>Fail</v>
      </c>
      <c r="K50" s="168" t="str">
        <f>IF(AND(D50&gt;= Readonly_Length_Matching_Rule!$F$21, D50&lt;=Readonly_Length_Matching_Rule!$G$21),"Pass","Fail")</f>
        <v>Fail</v>
      </c>
      <c r="L50" s="168" t="str">
        <f>IF(AND(E50&gt;= Readonly_Length_Matching_Rule!$H$21, E50&lt;=Readonly_Length_Matching_Rule!$I$21),"Pass","Fail")</f>
        <v>Fail</v>
      </c>
      <c r="M50" s="168" t="str">
        <f>IF(AND(F50&gt;= Readonly_Length_Matching_Rule!$J$21, F50&lt;=Readonly_Length_Matching_Rule!$K$21),"Pass","Fail")</f>
        <v>Fail</v>
      </c>
      <c r="N50" s="168" t="str">
        <f>IF(AND(G50&gt;= Readonly_Length_Matching_Rule!$L$21, G50&lt;=Readonly_Length_Matching_Rule!$M$21),"Pass","Fail")</f>
        <v>Fail</v>
      </c>
      <c r="O50" s="179" t="str">
        <f>IF(AND(H50&gt;= Readonly_Length_Matching_Rule!$B$12, H50&lt;=Readonly_Length_Matching_Rule!$C$12),"Pass","Fail")</f>
        <v>Fail</v>
      </c>
      <c r="P50" s="180"/>
      <c r="Q50" s="181"/>
      <c r="R50" s="182"/>
      <c r="S50" s="183" t="str">
        <f>IF(AND(H50&gt;= (Clock!$H$4-500), H50&lt;= (Clock!$H$4+500)),"Pass","Fail")</f>
        <v>Pass</v>
      </c>
      <c r="T50" s="113"/>
    </row>
    <row r="51" spans="1:20" s="95" customFormat="1" ht="11.4">
      <c r="A51" s="121" t="s">
        <v>161</v>
      </c>
      <c r="B51" s="142">
        <f>$B$26</f>
        <v>0</v>
      </c>
      <c r="C51" s="142">
        <f>$C$26</f>
        <v>0</v>
      </c>
      <c r="D51" s="142">
        <f>$D$26</f>
        <v>0</v>
      </c>
      <c r="E51" s="142">
        <f>$E$26</f>
        <v>0</v>
      </c>
      <c r="F51" s="158"/>
      <c r="G51" s="142">
        <f>$G$26</f>
        <v>0</v>
      </c>
      <c r="H51" s="142">
        <f>SUM(B51:F51)</f>
        <v>0</v>
      </c>
      <c r="I51" s="168" t="str">
        <f>IF(AND(B51&gt;= Readonly_Length_Matching_Rule!$B$21, B51&lt;=Readonly_Length_Matching_Rule!$C$21),"Pass","Fail")</f>
        <v>Pass</v>
      </c>
      <c r="J51" s="168" t="str">
        <f>IF(AND(C51&gt;= Readonly_Length_Matching_Rule!$D$21, C51&lt;=Readonly_Length_Matching_Rule!$E$21),"Pass","Fail")</f>
        <v>Fail</v>
      </c>
      <c r="K51" s="168" t="str">
        <f>IF(AND(D51&gt;= Readonly_Length_Matching_Rule!$F$21, D51&lt;=Readonly_Length_Matching_Rule!$G$21),"Pass","Fail")</f>
        <v>Fail</v>
      </c>
      <c r="L51" s="168" t="str">
        <f>IF(AND(E51&gt;= Readonly_Length_Matching_Rule!$H$21, E51&lt;=Readonly_Length_Matching_Rule!$I$21),"Pass","Fail")</f>
        <v>Fail</v>
      </c>
      <c r="M51" s="168" t="str">
        <f>IF(AND(F51&gt;= Readonly_Length_Matching_Rule!$J$21, F51&lt;=Readonly_Length_Matching_Rule!$K$21),"Pass","Fail")</f>
        <v>Fail</v>
      </c>
      <c r="N51" s="168" t="str">
        <f>IF(AND(G51&gt;= Readonly_Length_Matching_Rule!$L$21, G51&lt;=Readonly_Length_Matching_Rule!$M$21),"Pass","Fail")</f>
        <v>Fail</v>
      </c>
      <c r="O51" s="179" t="str">
        <f>IF(AND(H51&gt;= Readonly_Length_Matching_Rule!$B$12, H51&lt;=Readonly_Length_Matching_Rule!$C$12),"Pass","Fail")</f>
        <v>Fail</v>
      </c>
      <c r="P51" s="180"/>
      <c r="Q51" s="181"/>
      <c r="R51" s="182"/>
      <c r="S51" s="183" t="str">
        <f>IF(AND(H51&gt;= (Clock!$H$4-500), H51&lt;= (Clock!$H$4+500)),"Pass","Fail")</f>
        <v>Pass</v>
      </c>
      <c r="T51" s="113"/>
    </row>
    <row r="52" spans="1:20" s="95" customFormat="1" ht="11.4">
      <c r="A52" s="121" t="s">
        <v>162</v>
      </c>
      <c r="B52" s="142">
        <f>$B$27</f>
        <v>0</v>
      </c>
      <c r="C52" s="142">
        <f>$C$27</f>
        <v>0</v>
      </c>
      <c r="D52" s="142">
        <f>$D$27</f>
        <v>0</v>
      </c>
      <c r="E52" s="142">
        <f>$E$27</f>
        <v>0</v>
      </c>
      <c r="F52" s="158"/>
      <c r="G52" s="142">
        <f>$G$27</f>
        <v>0</v>
      </c>
      <c r="H52" s="142">
        <f>SUM(B52:F52)</f>
        <v>0</v>
      </c>
      <c r="I52" s="168" t="str">
        <f>IF(AND(B52&gt;= Readonly_Length_Matching_Rule!$B$21, B52&lt;=Readonly_Length_Matching_Rule!$C$21),"Pass","Fail")</f>
        <v>Pass</v>
      </c>
      <c r="J52" s="168" t="str">
        <f>IF(AND(C52&gt;= Readonly_Length_Matching_Rule!$D$21, C52&lt;=Readonly_Length_Matching_Rule!$E$21),"Pass","Fail")</f>
        <v>Fail</v>
      </c>
      <c r="K52" s="168" t="str">
        <f>IF(AND(D52&gt;= Readonly_Length_Matching_Rule!$F$21, D52&lt;=Readonly_Length_Matching_Rule!$G$21),"Pass","Fail")</f>
        <v>Fail</v>
      </c>
      <c r="L52" s="168" t="str">
        <f>IF(AND(E52&gt;= Readonly_Length_Matching_Rule!$H$21, E52&lt;=Readonly_Length_Matching_Rule!$I$21),"Pass","Fail")</f>
        <v>Fail</v>
      </c>
      <c r="M52" s="168" t="str">
        <f>IF(AND(F52&gt;= Readonly_Length_Matching_Rule!$J$21, F52&lt;=Readonly_Length_Matching_Rule!$K$21),"Pass","Fail")</f>
        <v>Fail</v>
      </c>
      <c r="N52" s="168" t="str">
        <f>IF(AND(G52&gt;= Readonly_Length_Matching_Rule!$L$21, G52&lt;=Readonly_Length_Matching_Rule!$M$21),"Pass","Fail")</f>
        <v>Fail</v>
      </c>
      <c r="O52" s="179" t="str">
        <f>IF(AND(H52&gt;= Readonly_Length_Matching_Rule!$B$12, H52&lt;=Readonly_Length_Matching_Rule!$C$12),"Pass","Fail")</f>
        <v>Fail</v>
      </c>
      <c r="P52" s="180"/>
      <c r="Q52" s="181"/>
      <c r="R52" s="182"/>
      <c r="S52" s="183" t="str">
        <f>IF(AND(H52&gt;= (Clock!$H$4-500), H52&lt;= (Clock!$H$4+500)),"Pass","Fail")</f>
        <v>Pass</v>
      </c>
      <c r="T52" s="113"/>
    </row>
    <row r="53" spans="1:20" s="95" customFormat="1" ht="11.4">
      <c r="A53" s="117" t="s">
        <v>36</v>
      </c>
      <c r="B53" s="143"/>
      <c r="C53" s="144"/>
      <c r="D53" s="144"/>
      <c r="E53" s="144"/>
      <c r="F53" s="167"/>
      <c r="G53" s="144"/>
      <c r="H53" s="159"/>
      <c r="I53" s="144"/>
      <c r="J53" s="144"/>
      <c r="K53" s="144"/>
      <c r="L53" s="144"/>
      <c r="M53" s="144"/>
      <c r="N53" s="144"/>
      <c r="O53" s="170"/>
      <c r="P53" s="176"/>
      <c r="Q53" s="177"/>
      <c r="R53" s="178"/>
      <c r="S53" s="174"/>
      <c r="T53" s="45"/>
    </row>
    <row r="54" spans="1:20" s="95" customFormat="1" ht="11.4">
      <c r="A54" s="118" t="s">
        <v>158</v>
      </c>
      <c r="B54" s="164"/>
      <c r="C54" s="165"/>
      <c r="D54" s="165"/>
      <c r="E54" s="165"/>
      <c r="F54" s="162"/>
      <c r="G54" s="165"/>
      <c r="H54" s="163"/>
      <c r="I54" s="165"/>
      <c r="J54" s="165"/>
      <c r="K54" s="165"/>
      <c r="L54" s="165"/>
      <c r="M54" s="165"/>
      <c r="N54" s="165"/>
      <c r="O54" s="175"/>
      <c r="P54" s="176"/>
      <c r="Q54" s="177"/>
      <c r="R54" s="178"/>
      <c r="S54" s="166"/>
      <c r="T54" s="50"/>
    </row>
    <row r="55" spans="1:20" s="95" customFormat="1" ht="11.4">
      <c r="A55" s="121" t="s">
        <v>140</v>
      </c>
      <c r="B55" s="142">
        <f>$B$5</f>
        <v>0</v>
      </c>
      <c r="C55" s="142">
        <f>$C$5</f>
        <v>0</v>
      </c>
      <c r="D55" s="142">
        <f>$D$5</f>
        <v>0</v>
      </c>
      <c r="E55" s="158"/>
      <c r="F55" s="158"/>
      <c r="G55" s="142">
        <f>$G$5</f>
        <v>0</v>
      </c>
      <c r="H55" s="142">
        <f>SUM(B55:F55)</f>
        <v>0</v>
      </c>
      <c r="I55" s="168" t="str">
        <f>IF(AND(B55&gt;= Readonly_Length_Matching_Rule!$B$21, B55&lt;=Readonly_Length_Matching_Rule!$C$21),"Pass","Fail")</f>
        <v>Pass</v>
      </c>
      <c r="J55" s="168" t="str">
        <f>IF(AND(C55&gt;= Readonly_Length_Matching_Rule!$D$21, C55&lt;=Readonly_Length_Matching_Rule!$E$21),"Pass","Fail")</f>
        <v>Fail</v>
      </c>
      <c r="K55" s="168" t="str">
        <f>IF(AND(D55&gt;= Readonly_Length_Matching_Rule!$F$21, D55&lt;=Readonly_Length_Matching_Rule!$G$21),"Pass","Fail")</f>
        <v>Fail</v>
      </c>
      <c r="L55" s="168" t="str">
        <f>IF(AND(E55&gt;= Readonly_Length_Matching_Rule!$H$21, E55&lt;=Readonly_Length_Matching_Rule!$I$21),"Pass","Fail")</f>
        <v>Fail</v>
      </c>
      <c r="M55" s="168" t="str">
        <f>IF(AND(F55&gt;= Readonly_Length_Matching_Rule!$J$21, F55&lt;=Readonly_Length_Matching_Rule!$K$21),"Pass","Fail")</f>
        <v>Fail</v>
      </c>
      <c r="N55" s="168" t="str">
        <f>IF(AND(G55&gt;= Readonly_Length_Matching_Rule!$L$21, G55&lt;=Readonly_Length_Matching_Rule!$M$21),"Pass","Fail")</f>
        <v>Fail</v>
      </c>
      <c r="O55" s="179" t="str">
        <f>IF(AND(H55&gt;= Readonly_Length_Matching_Rule!$B$12, H55&lt;=Readonly_Length_Matching_Rule!$C$12),"Pass","Fail")</f>
        <v>Fail</v>
      </c>
      <c r="P55" s="180"/>
      <c r="Q55" s="181"/>
      <c r="R55" s="182"/>
      <c r="S55" s="183" t="str">
        <f>IF(AND(H55&gt;= (Clock!$H$4-500), H55&lt;= (Clock!$H$4+500)),"Pass","Fail")</f>
        <v>Pass</v>
      </c>
      <c r="T55" s="113"/>
    </row>
    <row r="56" spans="1:20" s="95" customFormat="1" ht="11.4">
      <c r="A56" s="121" t="s">
        <v>141</v>
      </c>
      <c r="B56" s="142">
        <f>$B$6</f>
        <v>0</v>
      </c>
      <c r="C56" s="142">
        <f>$C$6</f>
        <v>0</v>
      </c>
      <c r="D56" s="142">
        <f>$D$6</f>
        <v>0</v>
      </c>
      <c r="E56" s="158"/>
      <c r="F56" s="158"/>
      <c r="G56" s="142">
        <f>$G$6</f>
        <v>0</v>
      </c>
      <c r="H56" s="142">
        <f t="shared" ref="H56:H72" si="5">SUM(B56:F56)</f>
        <v>0</v>
      </c>
      <c r="I56" s="168" t="str">
        <f>IF(AND(B56&gt;= Readonly_Length_Matching_Rule!$B$21, B56&lt;=Readonly_Length_Matching_Rule!$C$21),"Pass","Fail")</f>
        <v>Pass</v>
      </c>
      <c r="J56" s="168" t="str">
        <f>IF(AND(C56&gt;= Readonly_Length_Matching_Rule!$D$21, C56&lt;=Readonly_Length_Matching_Rule!$E$21),"Pass","Fail")</f>
        <v>Fail</v>
      </c>
      <c r="K56" s="168" t="str">
        <f>IF(AND(D56&gt;= Readonly_Length_Matching_Rule!$F$21, D56&lt;=Readonly_Length_Matching_Rule!$G$21),"Pass","Fail")</f>
        <v>Fail</v>
      </c>
      <c r="L56" s="168" t="str">
        <f>IF(AND(E56&gt;= Readonly_Length_Matching_Rule!$H$21, E56&lt;=Readonly_Length_Matching_Rule!$I$21),"Pass","Fail")</f>
        <v>Fail</v>
      </c>
      <c r="M56" s="168" t="str">
        <f>IF(AND(F56&gt;= Readonly_Length_Matching_Rule!$J$21, F56&lt;=Readonly_Length_Matching_Rule!$K$21),"Pass","Fail")</f>
        <v>Fail</v>
      </c>
      <c r="N56" s="168" t="str">
        <f>IF(AND(G56&gt;= Readonly_Length_Matching_Rule!$L$21, G56&lt;=Readonly_Length_Matching_Rule!$M$21),"Pass","Fail")</f>
        <v>Fail</v>
      </c>
      <c r="O56" s="179" t="str">
        <f>IF(AND(H56&gt;= Readonly_Length_Matching_Rule!$B$12, H56&lt;=Readonly_Length_Matching_Rule!$C$12),"Pass","Fail")</f>
        <v>Fail</v>
      </c>
      <c r="P56" s="180"/>
      <c r="Q56" s="181"/>
      <c r="R56" s="182"/>
      <c r="S56" s="183" t="str">
        <f>IF(AND(H56&gt;= (Clock!$H$4-500), H56&lt;= (Clock!$H$4+500)),"Pass","Fail")</f>
        <v>Pass</v>
      </c>
      <c r="T56" s="113"/>
    </row>
    <row r="57" spans="1:20" s="95" customFormat="1" ht="11.4">
      <c r="A57" s="121" t="s">
        <v>142</v>
      </c>
      <c r="B57" s="142">
        <f>$B$7</f>
        <v>0</v>
      </c>
      <c r="C57" s="142">
        <f>$C$7</f>
        <v>0</v>
      </c>
      <c r="D57" s="142">
        <f>$D$7</f>
        <v>0</v>
      </c>
      <c r="E57" s="158"/>
      <c r="F57" s="158"/>
      <c r="G57" s="142">
        <f>$G$7</f>
        <v>0</v>
      </c>
      <c r="H57" s="142">
        <f t="shared" si="5"/>
        <v>0</v>
      </c>
      <c r="I57" s="168" t="str">
        <f>IF(AND(B57&gt;= Readonly_Length_Matching_Rule!$B$21, B57&lt;=Readonly_Length_Matching_Rule!$C$21),"Pass","Fail")</f>
        <v>Pass</v>
      </c>
      <c r="J57" s="168" t="str">
        <f>IF(AND(C57&gt;= Readonly_Length_Matching_Rule!$D$21, C57&lt;=Readonly_Length_Matching_Rule!$E$21),"Pass","Fail")</f>
        <v>Fail</v>
      </c>
      <c r="K57" s="168" t="str">
        <f>IF(AND(D57&gt;= Readonly_Length_Matching_Rule!$F$21, D57&lt;=Readonly_Length_Matching_Rule!$G$21),"Pass","Fail")</f>
        <v>Fail</v>
      </c>
      <c r="L57" s="168" t="str">
        <f>IF(AND(E57&gt;= Readonly_Length_Matching_Rule!$H$21, E57&lt;=Readonly_Length_Matching_Rule!$I$21),"Pass","Fail")</f>
        <v>Fail</v>
      </c>
      <c r="M57" s="168" t="str">
        <f>IF(AND(F57&gt;= Readonly_Length_Matching_Rule!$J$21, F57&lt;=Readonly_Length_Matching_Rule!$K$21),"Pass","Fail")</f>
        <v>Fail</v>
      </c>
      <c r="N57" s="168" t="str">
        <f>IF(AND(G57&gt;= Readonly_Length_Matching_Rule!$L$21, G57&lt;=Readonly_Length_Matching_Rule!$M$21),"Pass","Fail")</f>
        <v>Fail</v>
      </c>
      <c r="O57" s="179" t="str">
        <f>IF(AND(H57&gt;= Readonly_Length_Matching_Rule!$B$12, H57&lt;=Readonly_Length_Matching_Rule!$C$12),"Pass","Fail")</f>
        <v>Fail</v>
      </c>
      <c r="P57" s="180"/>
      <c r="Q57" s="181"/>
      <c r="R57" s="182"/>
      <c r="S57" s="183" t="str">
        <f>IF(AND(H57&gt;= (Clock!$H$4-500), H57&lt;= (Clock!$H$4+500)),"Pass","Fail")</f>
        <v>Pass</v>
      </c>
      <c r="T57" s="113"/>
    </row>
    <row r="58" spans="1:20" s="95" customFormat="1" ht="11.4">
      <c r="A58" s="121" t="s">
        <v>143</v>
      </c>
      <c r="B58" s="142">
        <f>$B$8</f>
        <v>0</v>
      </c>
      <c r="C58" s="142">
        <f>$C$8</f>
        <v>0</v>
      </c>
      <c r="D58" s="142">
        <f>$D$8</f>
        <v>0</v>
      </c>
      <c r="E58" s="158"/>
      <c r="F58" s="158"/>
      <c r="G58" s="142">
        <f>$G$8</f>
        <v>0</v>
      </c>
      <c r="H58" s="142">
        <f t="shared" si="5"/>
        <v>0</v>
      </c>
      <c r="I58" s="168" t="str">
        <f>IF(AND(B58&gt;= Readonly_Length_Matching_Rule!$B$21, B58&lt;=Readonly_Length_Matching_Rule!$C$21),"Pass","Fail")</f>
        <v>Pass</v>
      </c>
      <c r="J58" s="168" t="str">
        <f>IF(AND(C58&gt;= Readonly_Length_Matching_Rule!$D$21, C58&lt;=Readonly_Length_Matching_Rule!$E$21),"Pass","Fail")</f>
        <v>Fail</v>
      </c>
      <c r="K58" s="168" t="str">
        <f>IF(AND(D58&gt;= Readonly_Length_Matching_Rule!$F$21, D58&lt;=Readonly_Length_Matching_Rule!$G$21),"Pass","Fail")</f>
        <v>Fail</v>
      </c>
      <c r="L58" s="168" t="str">
        <f>IF(AND(E58&gt;= Readonly_Length_Matching_Rule!$H$21, E58&lt;=Readonly_Length_Matching_Rule!$I$21),"Pass","Fail")</f>
        <v>Fail</v>
      </c>
      <c r="M58" s="168" t="str">
        <f>IF(AND(F58&gt;= Readonly_Length_Matching_Rule!$J$21, F58&lt;=Readonly_Length_Matching_Rule!$K$21),"Pass","Fail")</f>
        <v>Fail</v>
      </c>
      <c r="N58" s="168" t="str">
        <f>IF(AND(G58&gt;= Readonly_Length_Matching_Rule!$L$21, G58&lt;=Readonly_Length_Matching_Rule!$M$21),"Pass","Fail")</f>
        <v>Fail</v>
      </c>
      <c r="O58" s="179" t="str">
        <f>IF(AND(H58&gt;= Readonly_Length_Matching_Rule!$B$12, H58&lt;=Readonly_Length_Matching_Rule!$C$12),"Pass","Fail")</f>
        <v>Fail</v>
      </c>
      <c r="P58" s="180"/>
      <c r="Q58" s="181"/>
      <c r="R58" s="182"/>
      <c r="S58" s="183" t="str">
        <f>IF(AND(H58&gt;= (Clock!$H$4-500), H58&lt;= (Clock!$H$4+500)),"Pass","Fail")</f>
        <v>Pass</v>
      </c>
      <c r="T58" s="113"/>
    </row>
    <row r="59" spans="1:20" s="95" customFormat="1" ht="11.4">
      <c r="A59" s="121" t="s">
        <v>144</v>
      </c>
      <c r="B59" s="142">
        <f>$B$9</f>
        <v>0</v>
      </c>
      <c r="C59" s="142">
        <f>$C$9</f>
        <v>0</v>
      </c>
      <c r="D59" s="142">
        <f>$D$9</f>
        <v>0</v>
      </c>
      <c r="E59" s="158"/>
      <c r="F59" s="158"/>
      <c r="G59" s="142">
        <f>$G$9</f>
        <v>0</v>
      </c>
      <c r="H59" s="142">
        <f t="shared" si="5"/>
        <v>0</v>
      </c>
      <c r="I59" s="168" t="str">
        <f>IF(AND(B59&gt;= Readonly_Length_Matching_Rule!$B$21, B59&lt;=Readonly_Length_Matching_Rule!$C$21),"Pass","Fail")</f>
        <v>Pass</v>
      </c>
      <c r="J59" s="168" t="str">
        <f>IF(AND(C59&gt;= Readonly_Length_Matching_Rule!$D$21, C59&lt;=Readonly_Length_Matching_Rule!$E$21),"Pass","Fail")</f>
        <v>Fail</v>
      </c>
      <c r="K59" s="168" t="str">
        <f>IF(AND(D59&gt;= Readonly_Length_Matching_Rule!$F$21, D59&lt;=Readonly_Length_Matching_Rule!$G$21),"Pass","Fail")</f>
        <v>Fail</v>
      </c>
      <c r="L59" s="168" t="str">
        <f>IF(AND(E59&gt;= Readonly_Length_Matching_Rule!$H$21, E59&lt;=Readonly_Length_Matching_Rule!$I$21),"Pass","Fail")</f>
        <v>Fail</v>
      </c>
      <c r="M59" s="168" t="str">
        <f>IF(AND(F59&gt;= Readonly_Length_Matching_Rule!$J$21, F59&lt;=Readonly_Length_Matching_Rule!$K$21),"Pass","Fail")</f>
        <v>Fail</v>
      </c>
      <c r="N59" s="168" t="str">
        <f>IF(AND(G59&gt;= Readonly_Length_Matching_Rule!$L$21, G59&lt;=Readonly_Length_Matching_Rule!$M$21),"Pass","Fail")</f>
        <v>Fail</v>
      </c>
      <c r="O59" s="179" t="str">
        <f>IF(AND(H59&gt;= Readonly_Length_Matching_Rule!$B$12, H59&lt;=Readonly_Length_Matching_Rule!$C$12),"Pass","Fail")</f>
        <v>Fail</v>
      </c>
      <c r="P59" s="180"/>
      <c r="Q59" s="181"/>
      <c r="R59" s="182"/>
      <c r="S59" s="183" t="str">
        <f>IF(AND(H59&gt;= (Clock!$H$4-500), H59&lt;= (Clock!$H$4+500)),"Pass","Fail")</f>
        <v>Pass</v>
      </c>
      <c r="T59" s="113"/>
    </row>
    <row r="60" spans="1:20" s="95" customFormat="1" ht="11.4">
      <c r="A60" s="121" t="s">
        <v>145</v>
      </c>
      <c r="B60" s="142">
        <f>$B$10</f>
        <v>0</v>
      </c>
      <c r="C60" s="142">
        <f>$C$10</f>
        <v>0</v>
      </c>
      <c r="D60" s="142">
        <f>$D$10</f>
        <v>0</v>
      </c>
      <c r="E60" s="158"/>
      <c r="F60" s="158"/>
      <c r="G60" s="142">
        <f>$G$10</f>
        <v>0</v>
      </c>
      <c r="H60" s="142">
        <f t="shared" si="5"/>
        <v>0</v>
      </c>
      <c r="I60" s="168" t="str">
        <f>IF(AND(B60&gt;= Readonly_Length_Matching_Rule!$B$21, B60&lt;=Readonly_Length_Matching_Rule!$C$21),"Pass","Fail")</f>
        <v>Pass</v>
      </c>
      <c r="J60" s="168" t="str">
        <f>IF(AND(C60&gt;= Readonly_Length_Matching_Rule!$D$21, C60&lt;=Readonly_Length_Matching_Rule!$E$21),"Pass","Fail")</f>
        <v>Fail</v>
      </c>
      <c r="K60" s="168" t="str">
        <f>IF(AND(D60&gt;= Readonly_Length_Matching_Rule!$F$21, D60&lt;=Readonly_Length_Matching_Rule!$G$21),"Pass","Fail")</f>
        <v>Fail</v>
      </c>
      <c r="L60" s="168" t="str">
        <f>IF(AND(E60&gt;= Readonly_Length_Matching_Rule!$H$21, E60&lt;=Readonly_Length_Matching_Rule!$I$21),"Pass","Fail")</f>
        <v>Fail</v>
      </c>
      <c r="M60" s="168" t="str">
        <f>IF(AND(F60&gt;= Readonly_Length_Matching_Rule!$J$21, F60&lt;=Readonly_Length_Matching_Rule!$K$21),"Pass","Fail")</f>
        <v>Fail</v>
      </c>
      <c r="N60" s="168" t="str">
        <f>IF(AND(G60&gt;= Readonly_Length_Matching_Rule!$L$21, G60&lt;=Readonly_Length_Matching_Rule!$M$21),"Pass","Fail")</f>
        <v>Fail</v>
      </c>
      <c r="O60" s="179" t="str">
        <f>IF(AND(H60&gt;= Readonly_Length_Matching_Rule!$B$12, H60&lt;=Readonly_Length_Matching_Rule!$C$12),"Pass","Fail")</f>
        <v>Fail</v>
      </c>
      <c r="P60" s="180"/>
      <c r="Q60" s="181"/>
      <c r="R60" s="182"/>
      <c r="S60" s="183" t="str">
        <f>IF(AND(H60&gt;= (Clock!$H$4-500), H60&lt;= (Clock!$H$4+500)),"Pass","Fail")</f>
        <v>Pass</v>
      </c>
      <c r="T60" s="113"/>
    </row>
    <row r="61" spans="1:20" s="95" customFormat="1" ht="11.4">
      <c r="A61" s="121" t="s">
        <v>146</v>
      </c>
      <c r="B61" s="142">
        <f>$B$11</f>
        <v>0</v>
      </c>
      <c r="C61" s="142">
        <f>$C$11</f>
        <v>0</v>
      </c>
      <c r="D61" s="142">
        <f>$D$11</f>
        <v>0</v>
      </c>
      <c r="E61" s="158"/>
      <c r="F61" s="158"/>
      <c r="G61" s="142">
        <f>$G$11</f>
        <v>0</v>
      </c>
      <c r="H61" s="142">
        <f t="shared" si="5"/>
        <v>0</v>
      </c>
      <c r="I61" s="168" t="str">
        <f>IF(AND(B61&gt;= Readonly_Length_Matching_Rule!$B$21, B61&lt;=Readonly_Length_Matching_Rule!$C$21),"Pass","Fail")</f>
        <v>Pass</v>
      </c>
      <c r="J61" s="168" t="str">
        <f>IF(AND(C61&gt;= Readonly_Length_Matching_Rule!$D$21, C61&lt;=Readonly_Length_Matching_Rule!$E$21),"Pass","Fail")</f>
        <v>Fail</v>
      </c>
      <c r="K61" s="168" t="str">
        <f>IF(AND(D61&gt;= Readonly_Length_Matching_Rule!$F$21, D61&lt;=Readonly_Length_Matching_Rule!$G$21),"Pass","Fail")</f>
        <v>Fail</v>
      </c>
      <c r="L61" s="168" t="str">
        <f>IF(AND(E61&gt;= Readonly_Length_Matching_Rule!$H$21, E61&lt;=Readonly_Length_Matching_Rule!$I$21),"Pass","Fail")</f>
        <v>Fail</v>
      </c>
      <c r="M61" s="168" t="str">
        <f>IF(AND(F61&gt;= Readonly_Length_Matching_Rule!$J$21, F61&lt;=Readonly_Length_Matching_Rule!$K$21),"Pass","Fail")</f>
        <v>Fail</v>
      </c>
      <c r="N61" s="168" t="str">
        <f>IF(AND(G61&gt;= Readonly_Length_Matching_Rule!$L$21, G61&lt;=Readonly_Length_Matching_Rule!$M$21),"Pass","Fail")</f>
        <v>Fail</v>
      </c>
      <c r="O61" s="179" t="str">
        <f>IF(AND(H61&gt;= Readonly_Length_Matching_Rule!$B$12, H61&lt;=Readonly_Length_Matching_Rule!$C$12),"Pass","Fail")</f>
        <v>Fail</v>
      </c>
      <c r="P61" s="180"/>
      <c r="Q61" s="181"/>
      <c r="R61" s="182"/>
      <c r="S61" s="183" t="str">
        <f>IF(AND(H61&gt;= (Clock!$H$4-500), H61&lt;= (Clock!$H$4+500)),"Pass","Fail")</f>
        <v>Pass</v>
      </c>
      <c r="T61" s="113"/>
    </row>
    <row r="62" spans="1:20" s="95" customFormat="1" ht="11.4">
      <c r="A62" s="121" t="s">
        <v>147</v>
      </c>
      <c r="B62" s="142">
        <f>$B$12</f>
        <v>0</v>
      </c>
      <c r="C62" s="142">
        <f>$C$12</f>
        <v>0</v>
      </c>
      <c r="D62" s="142">
        <f>$D$12</f>
        <v>0</v>
      </c>
      <c r="E62" s="158"/>
      <c r="F62" s="158"/>
      <c r="G62" s="142">
        <f>$G$12</f>
        <v>0</v>
      </c>
      <c r="H62" s="142">
        <f t="shared" si="5"/>
        <v>0</v>
      </c>
      <c r="I62" s="168" t="str">
        <f>IF(AND(B62&gt;= Readonly_Length_Matching_Rule!$B$21, B62&lt;=Readonly_Length_Matching_Rule!$C$21),"Pass","Fail")</f>
        <v>Pass</v>
      </c>
      <c r="J62" s="168" t="str">
        <f>IF(AND(C62&gt;= Readonly_Length_Matching_Rule!$D$21, C62&lt;=Readonly_Length_Matching_Rule!$E$21),"Pass","Fail")</f>
        <v>Fail</v>
      </c>
      <c r="K62" s="168" t="str">
        <f>IF(AND(D62&gt;= Readonly_Length_Matching_Rule!$F$21, D62&lt;=Readonly_Length_Matching_Rule!$G$21),"Pass","Fail")</f>
        <v>Fail</v>
      </c>
      <c r="L62" s="168" t="str">
        <f>IF(AND(E62&gt;= Readonly_Length_Matching_Rule!$H$21, E62&lt;=Readonly_Length_Matching_Rule!$I$21),"Pass","Fail")</f>
        <v>Fail</v>
      </c>
      <c r="M62" s="168" t="str">
        <f>IF(AND(F62&gt;= Readonly_Length_Matching_Rule!$J$21, F62&lt;=Readonly_Length_Matching_Rule!$K$21),"Pass","Fail")</f>
        <v>Fail</v>
      </c>
      <c r="N62" s="168" t="str">
        <f>IF(AND(G62&gt;= Readonly_Length_Matching_Rule!$L$21, G62&lt;=Readonly_Length_Matching_Rule!$M$21),"Pass","Fail")</f>
        <v>Fail</v>
      </c>
      <c r="O62" s="179" t="str">
        <f>IF(AND(H62&gt;= Readonly_Length_Matching_Rule!$B$12, H62&lt;=Readonly_Length_Matching_Rule!$C$12),"Pass","Fail")</f>
        <v>Fail</v>
      </c>
      <c r="P62" s="180"/>
      <c r="Q62" s="181"/>
      <c r="R62" s="182"/>
      <c r="S62" s="183" t="str">
        <f>IF(AND(H62&gt;= (Clock!$H$4-500), H62&lt;= (Clock!$H$4+500)),"Pass","Fail")</f>
        <v>Pass</v>
      </c>
      <c r="T62" s="113"/>
    </row>
    <row r="63" spans="1:20" s="95" customFormat="1" ht="11.4">
      <c r="A63" s="121" t="s">
        <v>148</v>
      </c>
      <c r="B63" s="142">
        <f>$B$13</f>
        <v>0</v>
      </c>
      <c r="C63" s="142">
        <f>$C$13</f>
        <v>0</v>
      </c>
      <c r="D63" s="142">
        <f>$D$13</f>
        <v>0</v>
      </c>
      <c r="E63" s="158"/>
      <c r="F63" s="158"/>
      <c r="G63" s="142">
        <f>$G$13</f>
        <v>0</v>
      </c>
      <c r="H63" s="142">
        <f t="shared" si="5"/>
        <v>0</v>
      </c>
      <c r="I63" s="168" t="str">
        <f>IF(AND(B63&gt;= Readonly_Length_Matching_Rule!$B$21, B63&lt;=Readonly_Length_Matching_Rule!$C$21),"Pass","Fail")</f>
        <v>Pass</v>
      </c>
      <c r="J63" s="168" t="str">
        <f>IF(AND(C63&gt;= Readonly_Length_Matching_Rule!$D$21, C63&lt;=Readonly_Length_Matching_Rule!$E$21),"Pass","Fail")</f>
        <v>Fail</v>
      </c>
      <c r="K63" s="168" t="str">
        <f>IF(AND(D63&gt;= Readonly_Length_Matching_Rule!$F$21, D63&lt;=Readonly_Length_Matching_Rule!$G$21),"Pass","Fail")</f>
        <v>Fail</v>
      </c>
      <c r="L63" s="168" t="str">
        <f>IF(AND(E63&gt;= Readonly_Length_Matching_Rule!$H$21, E63&lt;=Readonly_Length_Matching_Rule!$I$21),"Pass","Fail")</f>
        <v>Fail</v>
      </c>
      <c r="M63" s="168" t="str">
        <f>IF(AND(F63&gt;= Readonly_Length_Matching_Rule!$J$21, F63&lt;=Readonly_Length_Matching_Rule!$K$21),"Pass","Fail")</f>
        <v>Fail</v>
      </c>
      <c r="N63" s="168" t="str">
        <f>IF(AND(G63&gt;= Readonly_Length_Matching_Rule!$L$21, G63&lt;=Readonly_Length_Matching_Rule!$M$21),"Pass","Fail")</f>
        <v>Fail</v>
      </c>
      <c r="O63" s="179" t="str">
        <f>IF(AND(H63&gt;= Readonly_Length_Matching_Rule!$B$12, H63&lt;=Readonly_Length_Matching_Rule!$C$12),"Pass","Fail")</f>
        <v>Fail</v>
      </c>
      <c r="P63" s="180"/>
      <c r="Q63" s="181"/>
      <c r="R63" s="182"/>
      <c r="S63" s="183" t="str">
        <f>IF(AND(H63&gt;= (Clock!$H$4-500), H63&lt;= (Clock!$H$4+500)),"Pass","Fail")</f>
        <v>Pass</v>
      </c>
      <c r="T63" s="113"/>
    </row>
    <row r="64" spans="1:20" s="95" customFormat="1" ht="11.4">
      <c r="A64" s="121" t="s">
        <v>149</v>
      </c>
      <c r="B64" s="142">
        <f>$B$14</f>
        <v>0</v>
      </c>
      <c r="C64" s="142">
        <f>$C$14</f>
        <v>0</v>
      </c>
      <c r="D64" s="142">
        <f>$D$14</f>
        <v>0</v>
      </c>
      <c r="E64" s="158"/>
      <c r="F64" s="158"/>
      <c r="G64" s="142">
        <f>$G$14</f>
        <v>0</v>
      </c>
      <c r="H64" s="142">
        <f t="shared" si="5"/>
        <v>0</v>
      </c>
      <c r="I64" s="168" t="str">
        <f>IF(AND(B64&gt;= Readonly_Length_Matching_Rule!$B$21, B64&lt;=Readonly_Length_Matching_Rule!$C$21),"Pass","Fail")</f>
        <v>Pass</v>
      </c>
      <c r="J64" s="168" t="str">
        <f>IF(AND(C64&gt;= Readonly_Length_Matching_Rule!$D$21, C64&lt;=Readonly_Length_Matching_Rule!$E$21),"Pass","Fail")</f>
        <v>Fail</v>
      </c>
      <c r="K64" s="168" t="str">
        <f>IF(AND(D64&gt;= Readonly_Length_Matching_Rule!$F$21, D64&lt;=Readonly_Length_Matching_Rule!$G$21),"Pass","Fail")</f>
        <v>Fail</v>
      </c>
      <c r="L64" s="168" t="str">
        <f>IF(AND(E64&gt;= Readonly_Length_Matching_Rule!$H$21, E64&lt;=Readonly_Length_Matching_Rule!$I$21),"Pass","Fail")</f>
        <v>Fail</v>
      </c>
      <c r="M64" s="168" t="str">
        <f>IF(AND(F64&gt;= Readonly_Length_Matching_Rule!$J$21, F64&lt;=Readonly_Length_Matching_Rule!$K$21),"Pass","Fail")</f>
        <v>Fail</v>
      </c>
      <c r="N64" s="168" t="str">
        <f>IF(AND(G64&gt;= Readonly_Length_Matching_Rule!$L$21, G64&lt;=Readonly_Length_Matching_Rule!$M$21),"Pass","Fail")</f>
        <v>Fail</v>
      </c>
      <c r="O64" s="179" t="str">
        <f>IF(AND(H64&gt;= Readonly_Length_Matching_Rule!$B$12, H64&lt;=Readonly_Length_Matching_Rule!$C$12),"Pass","Fail")</f>
        <v>Fail</v>
      </c>
      <c r="P64" s="180"/>
      <c r="Q64" s="181"/>
      <c r="R64" s="182"/>
      <c r="S64" s="183" t="str">
        <f>IF(AND(H64&gt;= (Clock!$H$4-500), H64&lt;= (Clock!$H$4+500)),"Pass","Fail")</f>
        <v>Pass</v>
      </c>
      <c r="T64" s="113"/>
    </row>
    <row r="65" spans="1:20" s="95" customFormat="1" ht="11.4">
      <c r="A65" s="121" t="s">
        <v>150</v>
      </c>
      <c r="B65" s="142">
        <f>$B$15</f>
        <v>0</v>
      </c>
      <c r="C65" s="142">
        <f>$C$15</f>
        <v>0</v>
      </c>
      <c r="D65" s="142">
        <f>$D$15</f>
        <v>0</v>
      </c>
      <c r="E65" s="158"/>
      <c r="F65" s="158"/>
      <c r="G65" s="142">
        <f>$G$15</f>
        <v>0</v>
      </c>
      <c r="H65" s="142">
        <f t="shared" si="5"/>
        <v>0</v>
      </c>
      <c r="I65" s="168" t="str">
        <f>IF(AND(B65&gt;= Readonly_Length_Matching_Rule!$B$21, B65&lt;=Readonly_Length_Matching_Rule!$C$21),"Pass","Fail")</f>
        <v>Pass</v>
      </c>
      <c r="J65" s="168" t="str">
        <f>IF(AND(C65&gt;= Readonly_Length_Matching_Rule!$D$21, C65&lt;=Readonly_Length_Matching_Rule!$E$21),"Pass","Fail")</f>
        <v>Fail</v>
      </c>
      <c r="K65" s="168" t="str">
        <f>IF(AND(D65&gt;= Readonly_Length_Matching_Rule!$F$21, D65&lt;=Readonly_Length_Matching_Rule!$G$21),"Pass","Fail")</f>
        <v>Fail</v>
      </c>
      <c r="L65" s="168" t="str">
        <f>IF(AND(E65&gt;= Readonly_Length_Matching_Rule!$H$21, E65&lt;=Readonly_Length_Matching_Rule!$I$21),"Pass","Fail")</f>
        <v>Fail</v>
      </c>
      <c r="M65" s="168" t="str">
        <f>IF(AND(F65&gt;= Readonly_Length_Matching_Rule!$J$21, F65&lt;=Readonly_Length_Matching_Rule!$K$21),"Pass","Fail")</f>
        <v>Fail</v>
      </c>
      <c r="N65" s="168" t="str">
        <f>IF(AND(G65&gt;= Readonly_Length_Matching_Rule!$L$21, G65&lt;=Readonly_Length_Matching_Rule!$M$21),"Pass","Fail")</f>
        <v>Fail</v>
      </c>
      <c r="O65" s="179" t="str">
        <f>IF(AND(H65&gt;= Readonly_Length_Matching_Rule!$B$12, H65&lt;=Readonly_Length_Matching_Rule!$C$12),"Pass","Fail")</f>
        <v>Fail</v>
      </c>
      <c r="P65" s="180"/>
      <c r="Q65" s="181"/>
      <c r="R65" s="182"/>
      <c r="S65" s="183" t="str">
        <f>IF(AND(H65&gt;= (Clock!$H$4-500), H65&lt;= (Clock!$H$4+500)),"Pass","Fail")</f>
        <v>Pass</v>
      </c>
      <c r="T65" s="113"/>
    </row>
    <row r="66" spans="1:20" s="95" customFormat="1" ht="11.4">
      <c r="A66" s="121" t="s">
        <v>151</v>
      </c>
      <c r="B66" s="142">
        <f>$B$16</f>
        <v>0</v>
      </c>
      <c r="C66" s="142">
        <f>$C$16</f>
        <v>0</v>
      </c>
      <c r="D66" s="142">
        <f>$D$16</f>
        <v>0</v>
      </c>
      <c r="E66" s="158"/>
      <c r="F66" s="158"/>
      <c r="G66" s="142">
        <f>$G$16</f>
        <v>0</v>
      </c>
      <c r="H66" s="142">
        <f t="shared" si="5"/>
        <v>0</v>
      </c>
      <c r="I66" s="168" t="str">
        <f>IF(AND(B66&gt;= Readonly_Length_Matching_Rule!$B$21, B66&lt;=Readonly_Length_Matching_Rule!$C$21),"Pass","Fail")</f>
        <v>Pass</v>
      </c>
      <c r="J66" s="168" t="str">
        <f>IF(AND(C66&gt;= Readonly_Length_Matching_Rule!$D$21, C66&lt;=Readonly_Length_Matching_Rule!$E$21),"Pass","Fail")</f>
        <v>Fail</v>
      </c>
      <c r="K66" s="168" t="str">
        <f>IF(AND(D66&gt;= Readonly_Length_Matching_Rule!$F$21, D66&lt;=Readonly_Length_Matching_Rule!$G$21),"Pass","Fail")</f>
        <v>Fail</v>
      </c>
      <c r="L66" s="168" t="str">
        <f>IF(AND(E66&gt;= Readonly_Length_Matching_Rule!$H$21, E66&lt;=Readonly_Length_Matching_Rule!$I$21),"Pass","Fail")</f>
        <v>Fail</v>
      </c>
      <c r="M66" s="168" t="str">
        <f>IF(AND(F66&gt;= Readonly_Length_Matching_Rule!$J$21, F66&lt;=Readonly_Length_Matching_Rule!$K$21),"Pass","Fail")</f>
        <v>Fail</v>
      </c>
      <c r="N66" s="168" t="str">
        <f>IF(AND(G66&gt;= Readonly_Length_Matching_Rule!$L$21, G66&lt;=Readonly_Length_Matching_Rule!$M$21),"Pass","Fail")</f>
        <v>Fail</v>
      </c>
      <c r="O66" s="179" t="str">
        <f>IF(AND(H66&gt;= Readonly_Length_Matching_Rule!$B$12, H66&lt;=Readonly_Length_Matching_Rule!$C$12),"Pass","Fail")</f>
        <v>Fail</v>
      </c>
      <c r="P66" s="180"/>
      <c r="Q66" s="181"/>
      <c r="R66" s="182"/>
      <c r="S66" s="183" t="str">
        <f>IF(AND(H66&gt;= (Clock!$H$4-500), H66&lt;= (Clock!$H$4+500)),"Pass","Fail")</f>
        <v>Pass</v>
      </c>
      <c r="T66" s="113"/>
    </row>
    <row r="67" spans="1:20" s="95" customFormat="1" ht="11.4">
      <c r="A67" s="121" t="s">
        <v>152</v>
      </c>
      <c r="B67" s="142">
        <f>$B$17</f>
        <v>0</v>
      </c>
      <c r="C67" s="142">
        <f>$C$17</f>
        <v>0</v>
      </c>
      <c r="D67" s="142">
        <f>$D$17</f>
        <v>0</v>
      </c>
      <c r="E67" s="158"/>
      <c r="F67" s="158"/>
      <c r="G67" s="142">
        <f>$G$17</f>
        <v>0</v>
      </c>
      <c r="H67" s="142">
        <f t="shared" si="5"/>
        <v>0</v>
      </c>
      <c r="I67" s="168" t="str">
        <f>IF(AND(B67&gt;= Readonly_Length_Matching_Rule!$B$21, B67&lt;=Readonly_Length_Matching_Rule!$C$21),"Pass","Fail")</f>
        <v>Pass</v>
      </c>
      <c r="J67" s="168" t="str">
        <f>IF(AND(C67&gt;= Readonly_Length_Matching_Rule!$D$21, C67&lt;=Readonly_Length_Matching_Rule!$E$21),"Pass","Fail")</f>
        <v>Fail</v>
      </c>
      <c r="K67" s="168" t="str">
        <f>IF(AND(D67&gt;= Readonly_Length_Matching_Rule!$F$21, D67&lt;=Readonly_Length_Matching_Rule!$G$21),"Pass","Fail")</f>
        <v>Fail</v>
      </c>
      <c r="L67" s="168" t="str">
        <f>IF(AND(E67&gt;= Readonly_Length_Matching_Rule!$H$21, E67&lt;=Readonly_Length_Matching_Rule!$I$21),"Pass","Fail")</f>
        <v>Fail</v>
      </c>
      <c r="M67" s="168" t="str">
        <f>IF(AND(F67&gt;= Readonly_Length_Matching_Rule!$J$21, F67&lt;=Readonly_Length_Matching_Rule!$K$21),"Pass","Fail")</f>
        <v>Fail</v>
      </c>
      <c r="N67" s="168" t="str">
        <f>IF(AND(G67&gt;= Readonly_Length_Matching_Rule!$L$21, G67&lt;=Readonly_Length_Matching_Rule!$M$21),"Pass","Fail")</f>
        <v>Fail</v>
      </c>
      <c r="O67" s="179" t="str">
        <f>IF(AND(H67&gt;= Readonly_Length_Matching_Rule!$B$12, H67&lt;=Readonly_Length_Matching_Rule!$C$12),"Pass","Fail")</f>
        <v>Fail</v>
      </c>
      <c r="P67" s="180"/>
      <c r="Q67" s="181"/>
      <c r="R67" s="182"/>
      <c r="S67" s="183" t="str">
        <f>IF(AND(H67&gt;= (Clock!$H$4-500), H67&lt;= (Clock!$H$4+500)),"Pass","Fail")</f>
        <v>Pass</v>
      </c>
      <c r="T67" s="113"/>
    </row>
    <row r="68" spans="1:20" s="95" customFormat="1" ht="11.4">
      <c r="A68" s="121" t="s">
        <v>153</v>
      </c>
      <c r="B68" s="142">
        <f>$B$18</f>
        <v>0</v>
      </c>
      <c r="C68" s="142">
        <f>$C$18</f>
        <v>0</v>
      </c>
      <c r="D68" s="142">
        <f>$D$18</f>
        <v>0</v>
      </c>
      <c r="E68" s="158"/>
      <c r="F68" s="158"/>
      <c r="G68" s="142">
        <f>$G$18</f>
        <v>0</v>
      </c>
      <c r="H68" s="142">
        <f t="shared" si="5"/>
        <v>0</v>
      </c>
      <c r="I68" s="168" t="str">
        <f>IF(AND(B68&gt;= Readonly_Length_Matching_Rule!$B$21, B68&lt;=Readonly_Length_Matching_Rule!$C$21),"Pass","Fail")</f>
        <v>Pass</v>
      </c>
      <c r="J68" s="168" t="str">
        <f>IF(AND(C68&gt;= Readonly_Length_Matching_Rule!$D$21, C68&lt;=Readonly_Length_Matching_Rule!$E$21),"Pass","Fail")</f>
        <v>Fail</v>
      </c>
      <c r="K68" s="168" t="str">
        <f>IF(AND(D68&gt;= Readonly_Length_Matching_Rule!$F$21, D68&lt;=Readonly_Length_Matching_Rule!$G$21),"Pass","Fail")</f>
        <v>Fail</v>
      </c>
      <c r="L68" s="168" t="str">
        <f>IF(AND(E68&gt;= Readonly_Length_Matching_Rule!$H$21, E68&lt;=Readonly_Length_Matching_Rule!$I$21),"Pass","Fail")</f>
        <v>Fail</v>
      </c>
      <c r="M68" s="168" t="str">
        <f>IF(AND(F68&gt;= Readonly_Length_Matching_Rule!$J$21, F68&lt;=Readonly_Length_Matching_Rule!$K$21),"Pass","Fail")</f>
        <v>Fail</v>
      </c>
      <c r="N68" s="168" t="str">
        <f>IF(AND(G68&gt;= Readonly_Length_Matching_Rule!$L$21, G68&lt;=Readonly_Length_Matching_Rule!$M$21),"Pass","Fail")</f>
        <v>Fail</v>
      </c>
      <c r="O68" s="179" t="str">
        <f>IF(AND(H68&gt;= Readonly_Length_Matching_Rule!$B$12, H68&lt;=Readonly_Length_Matching_Rule!$C$12),"Pass","Fail")</f>
        <v>Fail</v>
      </c>
      <c r="P68" s="180"/>
      <c r="Q68" s="181"/>
      <c r="R68" s="182"/>
      <c r="S68" s="183" t="str">
        <f>IF(AND(H68&gt;= (Clock!$H$4-500), H68&lt;= (Clock!$H$4+500)),"Pass","Fail")</f>
        <v>Pass</v>
      </c>
      <c r="T68" s="113"/>
    </row>
    <row r="69" spans="1:20" s="95" customFormat="1" ht="11.4">
      <c r="A69" s="121" t="s">
        <v>154</v>
      </c>
      <c r="B69" s="142">
        <f>$B$19</f>
        <v>0</v>
      </c>
      <c r="C69" s="142">
        <f>$C$19</f>
        <v>0</v>
      </c>
      <c r="D69" s="142">
        <f>$D$19</f>
        <v>0</v>
      </c>
      <c r="E69" s="158"/>
      <c r="F69" s="158"/>
      <c r="G69" s="142">
        <f>$G$19</f>
        <v>0</v>
      </c>
      <c r="H69" s="142">
        <f>SUM(B69:F69)</f>
        <v>0</v>
      </c>
      <c r="I69" s="168" t="str">
        <f>IF(AND(B69&gt;= Readonly_Length_Matching_Rule!$B$21, B69&lt;=Readonly_Length_Matching_Rule!$C$21),"Pass","Fail")</f>
        <v>Pass</v>
      </c>
      <c r="J69" s="168" t="str">
        <f>IF(AND(C69&gt;= Readonly_Length_Matching_Rule!$D$21, C69&lt;=Readonly_Length_Matching_Rule!$E$21),"Pass","Fail")</f>
        <v>Fail</v>
      </c>
      <c r="K69" s="168" t="str">
        <f>IF(AND(D69&gt;= Readonly_Length_Matching_Rule!$F$21, D69&lt;=Readonly_Length_Matching_Rule!$G$21),"Pass","Fail")</f>
        <v>Fail</v>
      </c>
      <c r="L69" s="168" t="str">
        <f>IF(AND(E69&gt;= Readonly_Length_Matching_Rule!$H$21, E69&lt;=Readonly_Length_Matching_Rule!$I$21),"Pass","Fail")</f>
        <v>Fail</v>
      </c>
      <c r="M69" s="168" t="str">
        <f>IF(AND(F69&gt;= Readonly_Length_Matching_Rule!$J$21, F69&lt;=Readonly_Length_Matching_Rule!$K$21),"Pass","Fail")</f>
        <v>Fail</v>
      </c>
      <c r="N69" s="168" t="str">
        <f>IF(AND(G69&gt;= Readonly_Length_Matching_Rule!$L$21, G69&lt;=Readonly_Length_Matching_Rule!$M$21),"Pass","Fail")</f>
        <v>Fail</v>
      </c>
      <c r="O69" s="179" t="str">
        <f>IF(AND(H69&gt;= Readonly_Length_Matching_Rule!$B$12, H69&lt;=Readonly_Length_Matching_Rule!$C$12),"Pass","Fail")</f>
        <v>Fail</v>
      </c>
      <c r="P69" s="180"/>
      <c r="Q69" s="181"/>
      <c r="R69" s="182"/>
      <c r="S69" s="183" t="str">
        <f>IF(AND(H69&gt;= (Clock!$H$4-500), H69&lt;= (Clock!$H$4+500)),"Pass","Fail")</f>
        <v>Pass</v>
      </c>
      <c r="T69" s="113"/>
    </row>
    <row r="70" spans="1:20" s="95" customFormat="1" ht="11.4">
      <c r="A70" s="118" t="s">
        <v>159</v>
      </c>
      <c r="B70" s="164"/>
      <c r="C70" s="165"/>
      <c r="D70" s="165"/>
      <c r="E70" s="162"/>
      <c r="F70" s="162"/>
      <c r="G70" s="165"/>
      <c r="H70" s="163"/>
      <c r="I70" s="165"/>
      <c r="J70" s="165"/>
      <c r="K70" s="165"/>
      <c r="L70" s="165"/>
      <c r="M70" s="165"/>
      <c r="N70" s="165"/>
      <c r="O70" s="175"/>
      <c r="P70" s="176"/>
      <c r="Q70" s="177"/>
      <c r="R70" s="178"/>
      <c r="S70" s="166"/>
      <c r="T70" s="50"/>
    </row>
    <row r="71" spans="1:20" s="95" customFormat="1" ht="11.4">
      <c r="A71" s="121" t="s">
        <v>155</v>
      </c>
      <c r="B71" s="142">
        <f>$B$21</f>
        <v>0</v>
      </c>
      <c r="C71" s="142">
        <f>$C$21</f>
        <v>0</v>
      </c>
      <c r="D71" s="142">
        <f>$D$21</f>
        <v>0</v>
      </c>
      <c r="E71" s="158"/>
      <c r="F71" s="158"/>
      <c r="G71" s="142">
        <f>$G$21</f>
        <v>0</v>
      </c>
      <c r="H71" s="142">
        <f t="shared" si="5"/>
        <v>0</v>
      </c>
      <c r="I71" s="168" t="str">
        <f>IF(AND(B71&gt;= Readonly_Length_Matching_Rule!$B$21, B71&lt;=Readonly_Length_Matching_Rule!$C$21),"Pass","Fail")</f>
        <v>Pass</v>
      </c>
      <c r="J71" s="168" t="str">
        <f>IF(AND(C71&gt;= Readonly_Length_Matching_Rule!$D$21, C71&lt;=Readonly_Length_Matching_Rule!$E$21),"Pass","Fail")</f>
        <v>Fail</v>
      </c>
      <c r="K71" s="168" t="str">
        <f>IF(AND(D71&gt;= Readonly_Length_Matching_Rule!$F$21, D71&lt;=Readonly_Length_Matching_Rule!$G$21),"Pass","Fail")</f>
        <v>Fail</v>
      </c>
      <c r="L71" s="168" t="str">
        <f>IF(AND(E71&gt;= Readonly_Length_Matching_Rule!$H$21, E71&lt;=Readonly_Length_Matching_Rule!$I$21),"Pass","Fail")</f>
        <v>Fail</v>
      </c>
      <c r="M71" s="168" t="str">
        <f>IF(AND(F71&gt;= Readonly_Length_Matching_Rule!$J$21, F71&lt;=Readonly_Length_Matching_Rule!$K$21),"Pass","Fail")</f>
        <v>Fail</v>
      </c>
      <c r="N71" s="168" t="str">
        <f>IF(AND(G71&gt;= Readonly_Length_Matching_Rule!$L$21, G71&lt;=Readonly_Length_Matching_Rule!$M$21),"Pass","Fail")</f>
        <v>Fail</v>
      </c>
      <c r="O71" s="179" t="str">
        <f>IF(AND(H71&gt;= Readonly_Length_Matching_Rule!$B$12, H71&lt;=Readonly_Length_Matching_Rule!$C$12),"Pass","Fail")</f>
        <v>Fail</v>
      </c>
      <c r="P71" s="180"/>
      <c r="Q71" s="181"/>
      <c r="R71" s="182"/>
      <c r="S71" s="183" t="str">
        <f>IF(AND(H71&gt;= (Clock!$H$4-500), H71&lt;= (Clock!$H$4+500)),"Pass","Fail")</f>
        <v>Pass</v>
      </c>
      <c r="T71" s="113"/>
    </row>
    <row r="72" spans="1:20" s="95" customFormat="1" ht="11.4">
      <c r="A72" s="121" t="s">
        <v>156</v>
      </c>
      <c r="B72" s="142">
        <f>$B$22</f>
        <v>0</v>
      </c>
      <c r="C72" s="142">
        <f>$C$22</f>
        <v>0</v>
      </c>
      <c r="D72" s="142">
        <f>$D$22</f>
        <v>0</v>
      </c>
      <c r="E72" s="158"/>
      <c r="F72" s="158"/>
      <c r="G72" s="142">
        <f>$G$22</f>
        <v>0</v>
      </c>
      <c r="H72" s="142">
        <f t="shared" si="5"/>
        <v>0</v>
      </c>
      <c r="I72" s="168" t="str">
        <f>IF(AND(B72&gt;= Readonly_Length_Matching_Rule!$B$21, B72&lt;=Readonly_Length_Matching_Rule!$C$21),"Pass","Fail")</f>
        <v>Pass</v>
      </c>
      <c r="J72" s="168" t="str">
        <f>IF(AND(C72&gt;= Readonly_Length_Matching_Rule!$D$21, C72&lt;=Readonly_Length_Matching_Rule!$E$21),"Pass","Fail")</f>
        <v>Fail</v>
      </c>
      <c r="K72" s="168" t="str">
        <f>IF(AND(D72&gt;= Readonly_Length_Matching_Rule!$F$21, D72&lt;=Readonly_Length_Matching_Rule!$G$21),"Pass","Fail")</f>
        <v>Fail</v>
      </c>
      <c r="L72" s="168" t="str">
        <f>IF(AND(E72&gt;= Readonly_Length_Matching_Rule!$H$21, E72&lt;=Readonly_Length_Matching_Rule!$I$21),"Pass","Fail")</f>
        <v>Fail</v>
      </c>
      <c r="M72" s="168" t="str">
        <f>IF(AND(F72&gt;= Readonly_Length_Matching_Rule!$J$21, F72&lt;=Readonly_Length_Matching_Rule!$K$21),"Pass","Fail")</f>
        <v>Fail</v>
      </c>
      <c r="N72" s="168" t="str">
        <f>IF(AND(G72&gt;= Readonly_Length_Matching_Rule!$L$21, G72&lt;=Readonly_Length_Matching_Rule!$M$21),"Pass","Fail")</f>
        <v>Fail</v>
      </c>
      <c r="O72" s="179" t="str">
        <f>IF(AND(H72&gt;= Readonly_Length_Matching_Rule!$B$12, H72&lt;=Readonly_Length_Matching_Rule!$C$12),"Pass","Fail")</f>
        <v>Fail</v>
      </c>
      <c r="P72" s="180"/>
      <c r="Q72" s="181"/>
      <c r="R72" s="182"/>
      <c r="S72" s="183" t="str">
        <f>IF(AND(H72&gt;= (Clock!$H$4-500), H72&lt;= (Clock!$H$4+500)),"Pass","Fail")</f>
        <v>Pass</v>
      </c>
      <c r="T72" s="113"/>
    </row>
    <row r="73" spans="1:20" s="95" customFormat="1" ht="11.4">
      <c r="A73" s="121" t="s">
        <v>157</v>
      </c>
      <c r="B73" s="142">
        <f>$B$23</f>
        <v>0</v>
      </c>
      <c r="C73" s="142">
        <f>$C$23</f>
        <v>0</v>
      </c>
      <c r="D73" s="142">
        <f>$D$23</f>
        <v>0</v>
      </c>
      <c r="E73" s="158"/>
      <c r="F73" s="158"/>
      <c r="G73" s="142">
        <f>$G$23</f>
        <v>0</v>
      </c>
      <c r="H73" s="142">
        <f>SUM(B73:F73)</f>
        <v>0</v>
      </c>
      <c r="I73" s="168" t="str">
        <f>IF(AND(B73&gt;= Readonly_Length_Matching_Rule!$B$21, B73&lt;=Readonly_Length_Matching_Rule!$C$21),"Pass","Fail")</f>
        <v>Pass</v>
      </c>
      <c r="J73" s="168" t="str">
        <f>IF(AND(C73&gt;= Readonly_Length_Matching_Rule!$D$21, C73&lt;=Readonly_Length_Matching_Rule!$E$21),"Pass","Fail")</f>
        <v>Fail</v>
      </c>
      <c r="K73" s="168" t="str">
        <f>IF(AND(D73&gt;= Readonly_Length_Matching_Rule!$F$21, D73&lt;=Readonly_Length_Matching_Rule!$G$21),"Pass","Fail")</f>
        <v>Fail</v>
      </c>
      <c r="L73" s="168" t="str">
        <f>IF(AND(E73&gt;= Readonly_Length_Matching_Rule!$H$21, E73&lt;=Readonly_Length_Matching_Rule!$I$21),"Pass","Fail")</f>
        <v>Fail</v>
      </c>
      <c r="M73" s="168" t="str">
        <f>IF(AND(F73&gt;= Readonly_Length_Matching_Rule!$J$21, F73&lt;=Readonly_Length_Matching_Rule!$K$21),"Pass","Fail")</f>
        <v>Fail</v>
      </c>
      <c r="N73" s="168" t="str">
        <f>IF(AND(G73&gt;= Readonly_Length_Matching_Rule!$L$21, G73&lt;=Readonly_Length_Matching_Rule!$M$21),"Pass","Fail")</f>
        <v>Fail</v>
      </c>
      <c r="O73" s="179" t="str">
        <f>IF(AND(H73&gt;= Readonly_Length_Matching_Rule!$B$12, H73&lt;=Readonly_Length_Matching_Rule!$C$12),"Pass","Fail")</f>
        <v>Fail</v>
      </c>
      <c r="P73" s="180"/>
      <c r="Q73" s="181"/>
      <c r="R73" s="182"/>
      <c r="S73" s="183" t="str">
        <f>IF(AND(H73&gt;= (Clock!$H$4-500), H73&lt;= (Clock!$H$4+500)),"Pass","Fail")</f>
        <v>Pass</v>
      </c>
      <c r="T73" s="113"/>
    </row>
    <row r="74" spans="1:20" s="95" customFormat="1" ht="11.4">
      <c r="A74" s="118" t="s">
        <v>163</v>
      </c>
      <c r="B74" s="164"/>
      <c r="C74" s="164"/>
      <c r="D74" s="164"/>
      <c r="E74" s="162"/>
      <c r="F74" s="162"/>
      <c r="G74" s="165"/>
      <c r="H74" s="163"/>
      <c r="I74" s="165"/>
      <c r="J74" s="165"/>
      <c r="K74" s="165"/>
      <c r="L74" s="165"/>
      <c r="M74" s="165"/>
      <c r="N74" s="165"/>
      <c r="O74" s="175"/>
      <c r="P74" s="176"/>
      <c r="Q74" s="177"/>
      <c r="R74" s="178"/>
      <c r="S74" s="166"/>
      <c r="T74" s="50"/>
    </row>
    <row r="75" spans="1:20" s="95" customFormat="1" ht="11.4">
      <c r="A75" s="121" t="s">
        <v>160</v>
      </c>
      <c r="B75" s="142">
        <f>$B$25</f>
        <v>0</v>
      </c>
      <c r="C75" s="142">
        <f>$C$25</f>
        <v>0</v>
      </c>
      <c r="D75" s="142">
        <f>$D$25</f>
        <v>0</v>
      </c>
      <c r="E75" s="158"/>
      <c r="F75" s="158"/>
      <c r="G75" s="142">
        <f>$G$25</f>
        <v>0</v>
      </c>
      <c r="H75" s="142">
        <f>SUM(B75:F75)</f>
        <v>0</v>
      </c>
      <c r="I75" s="168" t="str">
        <f>IF(AND(B75&gt;= Readonly_Length_Matching_Rule!$B$21, B75&lt;=Readonly_Length_Matching_Rule!$C$21),"Pass","Fail")</f>
        <v>Pass</v>
      </c>
      <c r="J75" s="168" t="str">
        <f>IF(AND(C75&gt;= Readonly_Length_Matching_Rule!$D$21, C75&lt;=Readonly_Length_Matching_Rule!$E$21),"Pass","Fail")</f>
        <v>Fail</v>
      </c>
      <c r="K75" s="168" t="str">
        <f>IF(AND(D75&gt;= Readonly_Length_Matching_Rule!$F$21, D75&lt;=Readonly_Length_Matching_Rule!$G$21),"Pass","Fail")</f>
        <v>Fail</v>
      </c>
      <c r="L75" s="168" t="str">
        <f>IF(AND(E75&gt;= Readonly_Length_Matching_Rule!$H$21, E75&lt;=Readonly_Length_Matching_Rule!$I$21),"Pass","Fail")</f>
        <v>Fail</v>
      </c>
      <c r="M75" s="168" t="str">
        <f>IF(AND(F75&gt;= Readonly_Length_Matching_Rule!$J$21, F75&lt;=Readonly_Length_Matching_Rule!$K$21),"Pass","Fail")</f>
        <v>Fail</v>
      </c>
      <c r="N75" s="168" t="str">
        <f>IF(AND(G75&gt;= Readonly_Length_Matching_Rule!$L$21, G75&lt;=Readonly_Length_Matching_Rule!$M$21),"Pass","Fail")</f>
        <v>Fail</v>
      </c>
      <c r="O75" s="179" t="str">
        <f>IF(AND(H75&gt;= Readonly_Length_Matching_Rule!$B$12, H75&lt;=Readonly_Length_Matching_Rule!$C$12),"Pass","Fail")</f>
        <v>Fail</v>
      </c>
      <c r="P75" s="180"/>
      <c r="Q75" s="181"/>
      <c r="R75" s="182"/>
      <c r="S75" s="183" t="str">
        <f>IF(AND(H75&gt;= (Clock!$H$4-500), H75&lt;= (Clock!$H$4+500)),"Pass","Fail")</f>
        <v>Pass</v>
      </c>
      <c r="T75" s="113"/>
    </row>
    <row r="76" spans="1:20" s="95" customFormat="1" ht="11.4">
      <c r="A76" s="121" t="s">
        <v>161</v>
      </c>
      <c r="B76" s="142">
        <f>$B$26</f>
        <v>0</v>
      </c>
      <c r="C76" s="142">
        <f>$C$26</f>
        <v>0</v>
      </c>
      <c r="D76" s="142">
        <f>$D$26</f>
        <v>0</v>
      </c>
      <c r="E76" s="158"/>
      <c r="F76" s="158"/>
      <c r="G76" s="142">
        <f>$G$26</f>
        <v>0</v>
      </c>
      <c r="H76" s="142">
        <f>SUM(B76:F76)</f>
        <v>0</v>
      </c>
      <c r="I76" s="168" t="str">
        <f>IF(AND(B76&gt;= Readonly_Length_Matching_Rule!$B$21, B76&lt;=Readonly_Length_Matching_Rule!$C$21),"Pass","Fail")</f>
        <v>Pass</v>
      </c>
      <c r="J76" s="168" t="str">
        <f>IF(AND(C76&gt;= Readonly_Length_Matching_Rule!$D$21, C76&lt;=Readonly_Length_Matching_Rule!$E$21),"Pass","Fail")</f>
        <v>Fail</v>
      </c>
      <c r="K76" s="168" t="str">
        <f>IF(AND(D76&gt;= Readonly_Length_Matching_Rule!$F$21, D76&lt;=Readonly_Length_Matching_Rule!$G$21),"Pass","Fail")</f>
        <v>Fail</v>
      </c>
      <c r="L76" s="168" t="str">
        <f>IF(AND(E76&gt;= Readonly_Length_Matching_Rule!$H$21, E76&lt;=Readonly_Length_Matching_Rule!$I$21),"Pass","Fail")</f>
        <v>Fail</v>
      </c>
      <c r="M76" s="168" t="str">
        <f>IF(AND(F76&gt;= Readonly_Length_Matching_Rule!$J$21, F76&lt;=Readonly_Length_Matching_Rule!$K$21),"Pass","Fail")</f>
        <v>Fail</v>
      </c>
      <c r="N76" s="168" t="str">
        <f>IF(AND(G76&gt;= Readonly_Length_Matching_Rule!$L$21, G76&lt;=Readonly_Length_Matching_Rule!$M$21),"Pass","Fail")</f>
        <v>Fail</v>
      </c>
      <c r="O76" s="179" t="str">
        <f>IF(AND(H76&gt;= Readonly_Length_Matching_Rule!$B$12, H76&lt;=Readonly_Length_Matching_Rule!$C$12),"Pass","Fail")</f>
        <v>Fail</v>
      </c>
      <c r="P76" s="180"/>
      <c r="Q76" s="181"/>
      <c r="R76" s="182"/>
      <c r="S76" s="183" t="str">
        <f>IF(AND(H76&gt;= (Clock!$H$4-500), H76&lt;= (Clock!$H$4+500)),"Pass","Fail")</f>
        <v>Pass</v>
      </c>
      <c r="T76" s="113"/>
    </row>
    <row r="77" spans="1:20" s="95" customFormat="1" ht="11.4">
      <c r="A77" s="121" t="s">
        <v>162</v>
      </c>
      <c r="B77" s="142">
        <f>$B$27</f>
        <v>0</v>
      </c>
      <c r="C77" s="142">
        <f>$C$27</f>
        <v>0</v>
      </c>
      <c r="D77" s="142">
        <f>$D$27</f>
        <v>0</v>
      </c>
      <c r="E77" s="158"/>
      <c r="F77" s="158"/>
      <c r="G77" s="142">
        <f>$G$27</f>
        <v>0</v>
      </c>
      <c r="H77" s="142">
        <f>SUM(B77:F77)</f>
        <v>0</v>
      </c>
      <c r="I77" s="168" t="str">
        <f>IF(AND(B77&gt;= Readonly_Length_Matching_Rule!$B$21, B77&lt;=Readonly_Length_Matching_Rule!$C$21),"Pass","Fail")</f>
        <v>Pass</v>
      </c>
      <c r="J77" s="168" t="str">
        <f>IF(AND(C77&gt;= Readonly_Length_Matching_Rule!$D$21, C77&lt;=Readonly_Length_Matching_Rule!$E$21),"Pass","Fail")</f>
        <v>Fail</v>
      </c>
      <c r="K77" s="168" t="str">
        <f>IF(AND(D77&gt;= Readonly_Length_Matching_Rule!$F$21, D77&lt;=Readonly_Length_Matching_Rule!$G$21),"Pass","Fail")</f>
        <v>Fail</v>
      </c>
      <c r="L77" s="168" t="str">
        <f>IF(AND(E77&gt;= Readonly_Length_Matching_Rule!$H$21, E77&lt;=Readonly_Length_Matching_Rule!$I$21),"Pass","Fail")</f>
        <v>Fail</v>
      </c>
      <c r="M77" s="168" t="str">
        <f>IF(AND(F77&gt;= Readonly_Length_Matching_Rule!$J$21, F77&lt;=Readonly_Length_Matching_Rule!$K$21),"Pass","Fail")</f>
        <v>Fail</v>
      </c>
      <c r="N77" s="168" t="str">
        <f>IF(AND(G77&gt;= Readonly_Length_Matching_Rule!$L$21, G77&lt;=Readonly_Length_Matching_Rule!$M$21),"Pass","Fail")</f>
        <v>Fail</v>
      </c>
      <c r="O77" s="179" t="str">
        <f>IF(AND(H77&gt;= Readonly_Length_Matching_Rule!$B$12, H77&lt;=Readonly_Length_Matching_Rule!$C$12),"Pass","Fail")</f>
        <v>Fail</v>
      </c>
      <c r="P77" s="180"/>
      <c r="Q77" s="181"/>
      <c r="R77" s="182"/>
      <c r="S77" s="183" t="str">
        <f>IF(AND(H77&gt;= (Clock!$H$4-500), H77&lt;= (Clock!$H$4+500)),"Pass","Fail")</f>
        <v>Pass</v>
      </c>
      <c r="T77" s="113"/>
    </row>
    <row r="78" spans="1:20" s="95" customFormat="1" ht="11.4">
      <c r="A78" s="117" t="s">
        <v>37</v>
      </c>
      <c r="B78" s="143"/>
      <c r="C78" s="144"/>
      <c r="D78" s="144"/>
      <c r="E78" s="144"/>
      <c r="F78" s="167"/>
      <c r="G78" s="144"/>
      <c r="H78" s="159"/>
      <c r="I78" s="144"/>
      <c r="J78" s="144"/>
      <c r="K78" s="144"/>
      <c r="L78" s="144"/>
      <c r="M78" s="144"/>
      <c r="N78" s="144"/>
      <c r="O78" s="170"/>
      <c r="P78" s="176"/>
      <c r="Q78" s="177"/>
      <c r="R78" s="178"/>
      <c r="S78" s="174"/>
      <c r="T78" s="45"/>
    </row>
    <row r="79" spans="1:20" s="95" customFormat="1" ht="11.4">
      <c r="A79" s="118" t="s">
        <v>158</v>
      </c>
      <c r="B79" s="164"/>
      <c r="C79" s="165"/>
      <c r="D79" s="165"/>
      <c r="E79" s="165"/>
      <c r="F79" s="162"/>
      <c r="G79" s="165"/>
      <c r="H79" s="163"/>
      <c r="I79" s="165"/>
      <c r="J79" s="165"/>
      <c r="K79" s="165"/>
      <c r="L79" s="165"/>
      <c r="M79" s="165"/>
      <c r="N79" s="165"/>
      <c r="O79" s="175"/>
      <c r="P79" s="176"/>
      <c r="Q79" s="177"/>
      <c r="R79" s="178"/>
      <c r="S79" s="166"/>
      <c r="T79" s="50"/>
    </row>
    <row r="80" spans="1:20" s="95" customFormat="1" ht="11.4">
      <c r="A80" s="121" t="s">
        <v>140</v>
      </c>
      <c r="B80" s="142">
        <f>$B$5</f>
        <v>0</v>
      </c>
      <c r="C80" s="142">
        <f>$C$5</f>
        <v>0</v>
      </c>
      <c r="D80" s="142">
        <f>$D$5</f>
        <v>0</v>
      </c>
      <c r="E80" s="142">
        <f>$E$55</f>
        <v>0</v>
      </c>
      <c r="F80" s="158"/>
      <c r="G80" s="142">
        <f>$G$5</f>
        <v>0</v>
      </c>
      <c r="H80" s="142">
        <f>SUM(B80:F80)</f>
        <v>0</v>
      </c>
      <c r="I80" s="168" t="str">
        <f>IF(AND(B80&gt;= Readonly_Length_Matching_Rule!$B$21, B80&lt;=Readonly_Length_Matching_Rule!$C$21),"Pass","Fail")</f>
        <v>Pass</v>
      </c>
      <c r="J80" s="168" t="str">
        <f>IF(AND(C80&gt;= Readonly_Length_Matching_Rule!$D$21, C80&lt;=Readonly_Length_Matching_Rule!$E$21),"Pass","Fail")</f>
        <v>Fail</v>
      </c>
      <c r="K80" s="168" t="str">
        <f>IF(AND(D80&gt;= Readonly_Length_Matching_Rule!$F$21, D80&lt;=Readonly_Length_Matching_Rule!$G$21),"Pass","Fail")</f>
        <v>Fail</v>
      </c>
      <c r="L80" s="168" t="str">
        <f>IF(AND(E80&gt;= Readonly_Length_Matching_Rule!$H$21, E80&lt;=Readonly_Length_Matching_Rule!$I$21),"Pass","Fail")</f>
        <v>Fail</v>
      </c>
      <c r="M80" s="168" t="str">
        <f>IF(AND(F80&gt;= Readonly_Length_Matching_Rule!$J$21, F80&lt;=Readonly_Length_Matching_Rule!$K$21),"Pass","Fail")</f>
        <v>Fail</v>
      </c>
      <c r="N80" s="168" t="str">
        <f>IF(AND(G80&gt;= Readonly_Length_Matching_Rule!$L$21, G80&lt;=Readonly_Length_Matching_Rule!$M$21),"Pass","Fail")</f>
        <v>Fail</v>
      </c>
      <c r="O80" s="179" t="str">
        <f>IF(AND(H80&gt;= Readonly_Length_Matching_Rule!$B$12, H80&lt;=Readonly_Length_Matching_Rule!$C$12),"Pass","Fail")</f>
        <v>Fail</v>
      </c>
      <c r="P80" s="180"/>
      <c r="Q80" s="181"/>
      <c r="R80" s="182"/>
      <c r="S80" s="183" t="str">
        <f>IF(AND(H80&gt;= (Clock!$H$4-500), H80&lt;= (Clock!$H$4+500)),"Pass","Fail")</f>
        <v>Pass</v>
      </c>
      <c r="T80" s="113"/>
    </row>
    <row r="81" spans="1:20" s="95" customFormat="1" ht="11.4">
      <c r="A81" s="121" t="s">
        <v>141</v>
      </c>
      <c r="B81" s="142">
        <f>$B$6</f>
        <v>0</v>
      </c>
      <c r="C81" s="142">
        <f>$C$6</f>
        <v>0</v>
      </c>
      <c r="D81" s="142">
        <f>$D$6</f>
        <v>0</v>
      </c>
      <c r="E81" s="142">
        <f>$E$56</f>
        <v>0</v>
      </c>
      <c r="F81" s="158"/>
      <c r="G81" s="142">
        <f>$G$6</f>
        <v>0</v>
      </c>
      <c r="H81" s="142">
        <f t="shared" ref="H81:H97" si="6">SUM(B81:F81)</f>
        <v>0</v>
      </c>
      <c r="I81" s="168" t="str">
        <f>IF(AND(B81&gt;= Readonly_Length_Matching_Rule!$B$21, B81&lt;=Readonly_Length_Matching_Rule!$C$21),"Pass","Fail")</f>
        <v>Pass</v>
      </c>
      <c r="J81" s="168" t="str">
        <f>IF(AND(C81&gt;= Readonly_Length_Matching_Rule!$D$21, C81&lt;=Readonly_Length_Matching_Rule!$E$21),"Pass","Fail")</f>
        <v>Fail</v>
      </c>
      <c r="K81" s="168" t="str">
        <f>IF(AND(D81&gt;= Readonly_Length_Matching_Rule!$F$21, D81&lt;=Readonly_Length_Matching_Rule!$G$21),"Pass","Fail")</f>
        <v>Fail</v>
      </c>
      <c r="L81" s="168" t="str">
        <f>IF(AND(E81&gt;= Readonly_Length_Matching_Rule!$H$21, E81&lt;=Readonly_Length_Matching_Rule!$I$21),"Pass","Fail")</f>
        <v>Fail</v>
      </c>
      <c r="M81" s="168" t="str">
        <f>IF(AND(F81&gt;= Readonly_Length_Matching_Rule!$J$21, F81&lt;=Readonly_Length_Matching_Rule!$K$21),"Pass","Fail")</f>
        <v>Fail</v>
      </c>
      <c r="N81" s="168" t="str">
        <f>IF(AND(G81&gt;= Readonly_Length_Matching_Rule!$L$21, G81&lt;=Readonly_Length_Matching_Rule!$M$21),"Pass","Fail")</f>
        <v>Fail</v>
      </c>
      <c r="O81" s="179" t="str">
        <f>IF(AND(H81&gt;= Readonly_Length_Matching_Rule!$B$12, H81&lt;=Readonly_Length_Matching_Rule!$C$12),"Pass","Fail")</f>
        <v>Fail</v>
      </c>
      <c r="P81" s="180"/>
      <c r="Q81" s="181"/>
      <c r="R81" s="182"/>
      <c r="S81" s="183" t="str">
        <f>IF(AND(H81&gt;= (Clock!$H$4-500), H81&lt;= (Clock!$H$4+500)),"Pass","Fail")</f>
        <v>Pass</v>
      </c>
      <c r="T81" s="113"/>
    </row>
    <row r="82" spans="1:20" s="95" customFormat="1" ht="11.4">
      <c r="A82" s="121" t="s">
        <v>142</v>
      </c>
      <c r="B82" s="142">
        <f>$B$7</f>
        <v>0</v>
      </c>
      <c r="C82" s="142">
        <f>$C$7</f>
        <v>0</v>
      </c>
      <c r="D82" s="142">
        <f>$D$7</f>
        <v>0</v>
      </c>
      <c r="E82" s="142">
        <f>$E$57</f>
        <v>0</v>
      </c>
      <c r="F82" s="158"/>
      <c r="G82" s="142">
        <f>$G$7</f>
        <v>0</v>
      </c>
      <c r="H82" s="142">
        <f t="shared" si="6"/>
        <v>0</v>
      </c>
      <c r="I82" s="168" t="str">
        <f>IF(AND(B82&gt;= Readonly_Length_Matching_Rule!$B$21, B82&lt;=Readonly_Length_Matching_Rule!$C$21),"Pass","Fail")</f>
        <v>Pass</v>
      </c>
      <c r="J82" s="168" t="str">
        <f>IF(AND(C82&gt;= Readonly_Length_Matching_Rule!$D$21, C82&lt;=Readonly_Length_Matching_Rule!$E$21),"Pass","Fail")</f>
        <v>Fail</v>
      </c>
      <c r="K82" s="168" t="str">
        <f>IF(AND(D82&gt;= Readonly_Length_Matching_Rule!$F$21, D82&lt;=Readonly_Length_Matching_Rule!$G$21),"Pass","Fail")</f>
        <v>Fail</v>
      </c>
      <c r="L82" s="168" t="str">
        <f>IF(AND(E82&gt;= Readonly_Length_Matching_Rule!$H$21, E82&lt;=Readonly_Length_Matching_Rule!$I$21),"Pass","Fail")</f>
        <v>Fail</v>
      </c>
      <c r="M82" s="168" t="str">
        <f>IF(AND(F82&gt;= Readonly_Length_Matching_Rule!$J$21, F82&lt;=Readonly_Length_Matching_Rule!$K$21),"Pass","Fail")</f>
        <v>Fail</v>
      </c>
      <c r="N82" s="168" t="str">
        <f>IF(AND(G82&gt;= Readonly_Length_Matching_Rule!$L$21, G82&lt;=Readonly_Length_Matching_Rule!$M$21),"Pass","Fail")</f>
        <v>Fail</v>
      </c>
      <c r="O82" s="179" t="str">
        <f>IF(AND(H82&gt;= Readonly_Length_Matching_Rule!$B$12, H82&lt;=Readonly_Length_Matching_Rule!$C$12),"Pass","Fail")</f>
        <v>Fail</v>
      </c>
      <c r="P82" s="180"/>
      <c r="Q82" s="181"/>
      <c r="R82" s="182"/>
      <c r="S82" s="183" t="str">
        <f>IF(AND(H82&gt;= (Clock!$H$4-500), H82&lt;= (Clock!$H$4+500)),"Pass","Fail")</f>
        <v>Pass</v>
      </c>
      <c r="T82" s="113"/>
    </row>
    <row r="83" spans="1:20" s="95" customFormat="1" ht="11.4">
      <c r="A83" s="121" t="s">
        <v>143</v>
      </c>
      <c r="B83" s="142">
        <f>$B$8</f>
        <v>0</v>
      </c>
      <c r="C83" s="142">
        <f>$C$8</f>
        <v>0</v>
      </c>
      <c r="D83" s="142">
        <f>$D$8</f>
        <v>0</v>
      </c>
      <c r="E83" s="142">
        <f>$E$58</f>
        <v>0</v>
      </c>
      <c r="F83" s="158"/>
      <c r="G83" s="142">
        <f>$G$8</f>
        <v>0</v>
      </c>
      <c r="H83" s="142">
        <f t="shared" si="6"/>
        <v>0</v>
      </c>
      <c r="I83" s="168" t="str">
        <f>IF(AND(B83&gt;= Readonly_Length_Matching_Rule!$B$21, B83&lt;=Readonly_Length_Matching_Rule!$C$21),"Pass","Fail")</f>
        <v>Pass</v>
      </c>
      <c r="J83" s="168" t="str">
        <f>IF(AND(C83&gt;= Readonly_Length_Matching_Rule!$D$21, C83&lt;=Readonly_Length_Matching_Rule!$E$21),"Pass","Fail")</f>
        <v>Fail</v>
      </c>
      <c r="K83" s="168" t="str">
        <f>IF(AND(D83&gt;= Readonly_Length_Matching_Rule!$F$21, D83&lt;=Readonly_Length_Matching_Rule!$G$21),"Pass","Fail")</f>
        <v>Fail</v>
      </c>
      <c r="L83" s="168" t="str">
        <f>IF(AND(E83&gt;= Readonly_Length_Matching_Rule!$H$21, E83&lt;=Readonly_Length_Matching_Rule!$I$21),"Pass","Fail")</f>
        <v>Fail</v>
      </c>
      <c r="M83" s="168" t="str">
        <f>IF(AND(F83&gt;= Readonly_Length_Matching_Rule!$J$21, F83&lt;=Readonly_Length_Matching_Rule!$K$21),"Pass","Fail")</f>
        <v>Fail</v>
      </c>
      <c r="N83" s="168" t="str">
        <f>IF(AND(G83&gt;= Readonly_Length_Matching_Rule!$L$21, G83&lt;=Readonly_Length_Matching_Rule!$M$21),"Pass","Fail")</f>
        <v>Fail</v>
      </c>
      <c r="O83" s="179" t="str">
        <f>IF(AND(H83&gt;= Readonly_Length_Matching_Rule!$B$12, H83&lt;=Readonly_Length_Matching_Rule!$C$12),"Pass","Fail")</f>
        <v>Fail</v>
      </c>
      <c r="P83" s="180"/>
      <c r="Q83" s="181"/>
      <c r="R83" s="182"/>
      <c r="S83" s="183" t="str">
        <f>IF(AND(H83&gt;= (Clock!$H$4-500), H83&lt;= (Clock!$H$4+500)),"Pass","Fail")</f>
        <v>Pass</v>
      </c>
      <c r="T83" s="113"/>
    </row>
    <row r="84" spans="1:20" s="95" customFormat="1" ht="11.4">
      <c r="A84" s="121" t="s">
        <v>144</v>
      </c>
      <c r="B84" s="142">
        <f>$B$9</f>
        <v>0</v>
      </c>
      <c r="C84" s="142">
        <f>$C$9</f>
        <v>0</v>
      </c>
      <c r="D84" s="142">
        <f>$D$9</f>
        <v>0</v>
      </c>
      <c r="E84" s="142">
        <f>$E$59</f>
        <v>0</v>
      </c>
      <c r="F84" s="158"/>
      <c r="G84" s="142">
        <f>$G$9</f>
        <v>0</v>
      </c>
      <c r="H84" s="142">
        <f t="shared" si="6"/>
        <v>0</v>
      </c>
      <c r="I84" s="168" t="str">
        <f>IF(AND(B84&gt;= Readonly_Length_Matching_Rule!$B$21, B84&lt;=Readonly_Length_Matching_Rule!$C$21),"Pass","Fail")</f>
        <v>Pass</v>
      </c>
      <c r="J84" s="168" t="str">
        <f>IF(AND(C84&gt;= Readonly_Length_Matching_Rule!$D$21, C84&lt;=Readonly_Length_Matching_Rule!$E$21),"Pass","Fail")</f>
        <v>Fail</v>
      </c>
      <c r="K84" s="168" t="str">
        <f>IF(AND(D84&gt;= Readonly_Length_Matching_Rule!$F$21, D84&lt;=Readonly_Length_Matching_Rule!$G$21),"Pass","Fail")</f>
        <v>Fail</v>
      </c>
      <c r="L84" s="168" t="str">
        <f>IF(AND(E84&gt;= Readonly_Length_Matching_Rule!$H$21, E84&lt;=Readonly_Length_Matching_Rule!$I$21),"Pass","Fail")</f>
        <v>Fail</v>
      </c>
      <c r="M84" s="168" t="str">
        <f>IF(AND(F84&gt;= Readonly_Length_Matching_Rule!$J$21, F84&lt;=Readonly_Length_Matching_Rule!$K$21),"Pass","Fail")</f>
        <v>Fail</v>
      </c>
      <c r="N84" s="168" t="str">
        <f>IF(AND(G84&gt;= Readonly_Length_Matching_Rule!$L$21, G84&lt;=Readonly_Length_Matching_Rule!$M$21),"Pass","Fail")</f>
        <v>Fail</v>
      </c>
      <c r="O84" s="179" t="str">
        <f>IF(AND(H84&gt;= Readonly_Length_Matching_Rule!$B$12, H84&lt;=Readonly_Length_Matching_Rule!$C$12),"Pass","Fail")</f>
        <v>Fail</v>
      </c>
      <c r="P84" s="180"/>
      <c r="Q84" s="181"/>
      <c r="R84" s="182"/>
      <c r="S84" s="183" t="str">
        <f>IF(AND(H84&gt;= (Clock!$H$4-500), H84&lt;= (Clock!$H$4+500)),"Pass","Fail")</f>
        <v>Pass</v>
      </c>
      <c r="T84" s="113"/>
    </row>
    <row r="85" spans="1:20" s="95" customFormat="1" ht="11.4">
      <c r="A85" s="121" t="s">
        <v>145</v>
      </c>
      <c r="B85" s="142">
        <f>$B$10</f>
        <v>0</v>
      </c>
      <c r="C85" s="142">
        <f>$C$10</f>
        <v>0</v>
      </c>
      <c r="D85" s="142">
        <f>$D$10</f>
        <v>0</v>
      </c>
      <c r="E85" s="142">
        <f>$E$60</f>
        <v>0</v>
      </c>
      <c r="F85" s="158"/>
      <c r="G85" s="142">
        <f>$G$10</f>
        <v>0</v>
      </c>
      <c r="H85" s="142">
        <f t="shared" si="6"/>
        <v>0</v>
      </c>
      <c r="I85" s="168" t="str">
        <f>IF(AND(B85&gt;= Readonly_Length_Matching_Rule!$B$21, B85&lt;=Readonly_Length_Matching_Rule!$C$21),"Pass","Fail")</f>
        <v>Pass</v>
      </c>
      <c r="J85" s="168" t="str">
        <f>IF(AND(C85&gt;= Readonly_Length_Matching_Rule!$D$21, C85&lt;=Readonly_Length_Matching_Rule!$E$21),"Pass","Fail")</f>
        <v>Fail</v>
      </c>
      <c r="K85" s="168" t="str">
        <f>IF(AND(D85&gt;= Readonly_Length_Matching_Rule!$F$21, D85&lt;=Readonly_Length_Matching_Rule!$G$21),"Pass","Fail")</f>
        <v>Fail</v>
      </c>
      <c r="L85" s="168" t="str">
        <f>IF(AND(E85&gt;= Readonly_Length_Matching_Rule!$H$21, E85&lt;=Readonly_Length_Matching_Rule!$I$21),"Pass","Fail")</f>
        <v>Fail</v>
      </c>
      <c r="M85" s="168" t="str">
        <f>IF(AND(F85&gt;= Readonly_Length_Matching_Rule!$J$21, F85&lt;=Readonly_Length_Matching_Rule!$K$21),"Pass","Fail")</f>
        <v>Fail</v>
      </c>
      <c r="N85" s="168" t="str">
        <f>IF(AND(G85&gt;= Readonly_Length_Matching_Rule!$L$21, G85&lt;=Readonly_Length_Matching_Rule!$M$21),"Pass","Fail")</f>
        <v>Fail</v>
      </c>
      <c r="O85" s="179" t="str">
        <f>IF(AND(H85&gt;= Readonly_Length_Matching_Rule!$B$12, H85&lt;=Readonly_Length_Matching_Rule!$C$12),"Pass","Fail")</f>
        <v>Fail</v>
      </c>
      <c r="P85" s="180"/>
      <c r="Q85" s="181"/>
      <c r="R85" s="182"/>
      <c r="S85" s="183" t="str">
        <f>IF(AND(H85&gt;= (Clock!$H$4-500), H85&lt;= (Clock!$H$4+500)),"Pass","Fail")</f>
        <v>Pass</v>
      </c>
      <c r="T85" s="113"/>
    </row>
    <row r="86" spans="1:20" s="95" customFormat="1" ht="11.4">
      <c r="A86" s="121" t="s">
        <v>146</v>
      </c>
      <c r="B86" s="142">
        <f>$B$11</f>
        <v>0</v>
      </c>
      <c r="C86" s="142">
        <f>$C$11</f>
        <v>0</v>
      </c>
      <c r="D86" s="142">
        <f>$D$11</f>
        <v>0</v>
      </c>
      <c r="E86" s="142">
        <f>$E$61</f>
        <v>0</v>
      </c>
      <c r="F86" s="158"/>
      <c r="G86" s="142">
        <f>$G$11</f>
        <v>0</v>
      </c>
      <c r="H86" s="142">
        <f t="shared" si="6"/>
        <v>0</v>
      </c>
      <c r="I86" s="168" t="str">
        <f>IF(AND(B86&gt;= Readonly_Length_Matching_Rule!$B$21, B86&lt;=Readonly_Length_Matching_Rule!$C$21),"Pass","Fail")</f>
        <v>Pass</v>
      </c>
      <c r="J86" s="168" t="str">
        <f>IF(AND(C86&gt;= Readonly_Length_Matching_Rule!$D$21, C86&lt;=Readonly_Length_Matching_Rule!$E$21),"Pass","Fail")</f>
        <v>Fail</v>
      </c>
      <c r="K86" s="168" t="str">
        <f>IF(AND(D86&gt;= Readonly_Length_Matching_Rule!$F$21, D86&lt;=Readonly_Length_Matching_Rule!$G$21),"Pass","Fail")</f>
        <v>Fail</v>
      </c>
      <c r="L86" s="168" t="str">
        <f>IF(AND(E86&gt;= Readonly_Length_Matching_Rule!$H$21, E86&lt;=Readonly_Length_Matching_Rule!$I$21),"Pass","Fail")</f>
        <v>Fail</v>
      </c>
      <c r="M86" s="168" t="str">
        <f>IF(AND(F86&gt;= Readonly_Length_Matching_Rule!$J$21, F86&lt;=Readonly_Length_Matching_Rule!$K$21),"Pass","Fail")</f>
        <v>Fail</v>
      </c>
      <c r="N86" s="168" t="str">
        <f>IF(AND(G86&gt;= Readonly_Length_Matching_Rule!$L$21, G86&lt;=Readonly_Length_Matching_Rule!$M$21),"Pass","Fail")</f>
        <v>Fail</v>
      </c>
      <c r="O86" s="179" t="str">
        <f>IF(AND(H86&gt;= Readonly_Length_Matching_Rule!$B$12, H86&lt;=Readonly_Length_Matching_Rule!$C$12),"Pass","Fail")</f>
        <v>Fail</v>
      </c>
      <c r="P86" s="180"/>
      <c r="Q86" s="181"/>
      <c r="R86" s="182"/>
      <c r="S86" s="183" t="str">
        <f>IF(AND(H86&gt;= (Clock!$H$4-500), H86&lt;= (Clock!$H$4+500)),"Pass","Fail")</f>
        <v>Pass</v>
      </c>
      <c r="T86" s="113"/>
    </row>
    <row r="87" spans="1:20" s="95" customFormat="1" ht="11.4">
      <c r="A87" s="121" t="s">
        <v>147</v>
      </c>
      <c r="B87" s="142">
        <f>$B$12</f>
        <v>0</v>
      </c>
      <c r="C87" s="142">
        <f>$C$12</f>
        <v>0</v>
      </c>
      <c r="D87" s="142">
        <f>$D$12</f>
        <v>0</v>
      </c>
      <c r="E87" s="142">
        <f>$E$62</f>
        <v>0</v>
      </c>
      <c r="F87" s="158"/>
      <c r="G87" s="142">
        <f>$G$12</f>
        <v>0</v>
      </c>
      <c r="H87" s="142">
        <f t="shared" si="6"/>
        <v>0</v>
      </c>
      <c r="I87" s="168" t="str">
        <f>IF(AND(B87&gt;= Readonly_Length_Matching_Rule!$B$21, B87&lt;=Readonly_Length_Matching_Rule!$C$21),"Pass","Fail")</f>
        <v>Pass</v>
      </c>
      <c r="J87" s="168" t="str">
        <f>IF(AND(C87&gt;= Readonly_Length_Matching_Rule!$D$21, C87&lt;=Readonly_Length_Matching_Rule!$E$21),"Pass","Fail")</f>
        <v>Fail</v>
      </c>
      <c r="K87" s="168" t="str">
        <f>IF(AND(D87&gt;= Readonly_Length_Matching_Rule!$F$21, D87&lt;=Readonly_Length_Matching_Rule!$G$21),"Pass","Fail")</f>
        <v>Fail</v>
      </c>
      <c r="L87" s="168" t="str">
        <f>IF(AND(E87&gt;= Readonly_Length_Matching_Rule!$H$21, E87&lt;=Readonly_Length_Matching_Rule!$I$21),"Pass","Fail")</f>
        <v>Fail</v>
      </c>
      <c r="M87" s="168" t="str">
        <f>IF(AND(F87&gt;= Readonly_Length_Matching_Rule!$J$21, F87&lt;=Readonly_Length_Matching_Rule!$K$21),"Pass","Fail")</f>
        <v>Fail</v>
      </c>
      <c r="N87" s="168" t="str">
        <f>IF(AND(G87&gt;= Readonly_Length_Matching_Rule!$L$21, G87&lt;=Readonly_Length_Matching_Rule!$M$21),"Pass","Fail")</f>
        <v>Fail</v>
      </c>
      <c r="O87" s="179" t="str">
        <f>IF(AND(H87&gt;= Readonly_Length_Matching_Rule!$B$12, H87&lt;=Readonly_Length_Matching_Rule!$C$12),"Pass","Fail")</f>
        <v>Fail</v>
      </c>
      <c r="P87" s="180"/>
      <c r="Q87" s="181"/>
      <c r="R87" s="182"/>
      <c r="S87" s="183" t="str">
        <f>IF(AND(H87&gt;= (Clock!$H$4-500), H87&lt;= (Clock!$H$4+500)),"Pass","Fail")</f>
        <v>Pass</v>
      </c>
      <c r="T87" s="113"/>
    </row>
    <row r="88" spans="1:20" s="95" customFormat="1" ht="11.4">
      <c r="A88" s="121" t="s">
        <v>148</v>
      </c>
      <c r="B88" s="142">
        <f>$B$13</f>
        <v>0</v>
      </c>
      <c r="C88" s="142">
        <f>$C$13</f>
        <v>0</v>
      </c>
      <c r="D88" s="142">
        <f>$D$13</f>
        <v>0</v>
      </c>
      <c r="E88" s="142">
        <f>$E$63</f>
        <v>0</v>
      </c>
      <c r="F88" s="158"/>
      <c r="G88" s="142">
        <f>$G$13</f>
        <v>0</v>
      </c>
      <c r="H88" s="142">
        <f t="shared" si="6"/>
        <v>0</v>
      </c>
      <c r="I88" s="168" t="str">
        <f>IF(AND(B88&gt;= Readonly_Length_Matching_Rule!$B$21, B88&lt;=Readonly_Length_Matching_Rule!$C$21),"Pass","Fail")</f>
        <v>Pass</v>
      </c>
      <c r="J88" s="168" t="str">
        <f>IF(AND(C88&gt;= Readonly_Length_Matching_Rule!$D$21, C88&lt;=Readonly_Length_Matching_Rule!$E$21),"Pass","Fail")</f>
        <v>Fail</v>
      </c>
      <c r="K88" s="168" t="str">
        <f>IF(AND(D88&gt;= Readonly_Length_Matching_Rule!$F$21, D88&lt;=Readonly_Length_Matching_Rule!$G$21),"Pass","Fail")</f>
        <v>Fail</v>
      </c>
      <c r="L88" s="168" t="str">
        <f>IF(AND(E88&gt;= Readonly_Length_Matching_Rule!$H$21, E88&lt;=Readonly_Length_Matching_Rule!$I$21),"Pass","Fail")</f>
        <v>Fail</v>
      </c>
      <c r="M88" s="168" t="str">
        <f>IF(AND(F88&gt;= Readonly_Length_Matching_Rule!$J$21, F88&lt;=Readonly_Length_Matching_Rule!$K$21),"Pass","Fail")</f>
        <v>Fail</v>
      </c>
      <c r="N88" s="168" t="str">
        <f>IF(AND(G88&gt;= Readonly_Length_Matching_Rule!$L$21, G88&lt;=Readonly_Length_Matching_Rule!$M$21),"Pass","Fail")</f>
        <v>Fail</v>
      </c>
      <c r="O88" s="179" t="str">
        <f>IF(AND(H88&gt;= Readonly_Length_Matching_Rule!$B$12, H88&lt;=Readonly_Length_Matching_Rule!$C$12),"Pass","Fail")</f>
        <v>Fail</v>
      </c>
      <c r="P88" s="180"/>
      <c r="Q88" s="181"/>
      <c r="R88" s="182"/>
      <c r="S88" s="183" t="str">
        <f>IF(AND(H88&gt;= (Clock!$H$4-500), H88&lt;= (Clock!$H$4+500)),"Pass","Fail")</f>
        <v>Pass</v>
      </c>
      <c r="T88" s="113"/>
    </row>
    <row r="89" spans="1:20" s="95" customFormat="1" ht="11.4">
      <c r="A89" s="121" t="s">
        <v>149</v>
      </c>
      <c r="B89" s="142">
        <f>$B$14</f>
        <v>0</v>
      </c>
      <c r="C89" s="142">
        <f>$C$14</f>
        <v>0</v>
      </c>
      <c r="D89" s="142">
        <f>$D$14</f>
        <v>0</v>
      </c>
      <c r="E89" s="142">
        <f>$E$64</f>
        <v>0</v>
      </c>
      <c r="F89" s="158"/>
      <c r="G89" s="142">
        <f>$G$14</f>
        <v>0</v>
      </c>
      <c r="H89" s="142">
        <f t="shared" si="6"/>
        <v>0</v>
      </c>
      <c r="I89" s="168" t="str">
        <f>IF(AND(B89&gt;= Readonly_Length_Matching_Rule!$B$21, B89&lt;=Readonly_Length_Matching_Rule!$C$21),"Pass","Fail")</f>
        <v>Pass</v>
      </c>
      <c r="J89" s="168" t="str">
        <f>IF(AND(C89&gt;= Readonly_Length_Matching_Rule!$D$21, C89&lt;=Readonly_Length_Matching_Rule!$E$21),"Pass","Fail")</f>
        <v>Fail</v>
      </c>
      <c r="K89" s="168" t="str">
        <f>IF(AND(D89&gt;= Readonly_Length_Matching_Rule!$F$21, D89&lt;=Readonly_Length_Matching_Rule!$G$21),"Pass","Fail")</f>
        <v>Fail</v>
      </c>
      <c r="L89" s="168" t="str">
        <f>IF(AND(E89&gt;= Readonly_Length_Matching_Rule!$H$21, E89&lt;=Readonly_Length_Matching_Rule!$I$21),"Pass","Fail")</f>
        <v>Fail</v>
      </c>
      <c r="M89" s="168" t="str">
        <f>IF(AND(F89&gt;= Readonly_Length_Matching_Rule!$J$21, F89&lt;=Readonly_Length_Matching_Rule!$K$21),"Pass","Fail")</f>
        <v>Fail</v>
      </c>
      <c r="N89" s="168" t="str">
        <f>IF(AND(G89&gt;= Readonly_Length_Matching_Rule!$L$21, G89&lt;=Readonly_Length_Matching_Rule!$M$21),"Pass","Fail")</f>
        <v>Fail</v>
      </c>
      <c r="O89" s="179" t="str">
        <f>IF(AND(H89&gt;= Readonly_Length_Matching_Rule!$B$12, H89&lt;=Readonly_Length_Matching_Rule!$C$12),"Pass","Fail")</f>
        <v>Fail</v>
      </c>
      <c r="P89" s="180"/>
      <c r="Q89" s="181"/>
      <c r="R89" s="182"/>
      <c r="S89" s="183" t="str">
        <f>IF(AND(H89&gt;= (Clock!$H$4-500), H89&lt;= (Clock!$H$4+500)),"Pass","Fail")</f>
        <v>Pass</v>
      </c>
      <c r="T89" s="113"/>
    </row>
    <row r="90" spans="1:20" s="95" customFormat="1" ht="11.4">
      <c r="A90" s="121" t="s">
        <v>150</v>
      </c>
      <c r="B90" s="142">
        <f>$B$15</f>
        <v>0</v>
      </c>
      <c r="C90" s="142">
        <f>$C$15</f>
        <v>0</v>
      </c>
      <c r="D90" s="142">
        <f>$D$15</f>
        <v>0</v>
      </c>
      <c r="E90" s="142">
        <f>$E$65</f>
        <v>0</v>
      </c>
      <c r="F90" s="158"/>
      <c r="G90" s="142">
        <f>$G$15</f>
        <v>0</v>
      </c>
      <c r="H90" s="142">
        <f t="shared" si="6"/>
        <v>0</v>
      </c>
      <c r="I90" s="168" t="str">
        <f>IF(AND(B90&gt;= Readonly_Length_Matching_Rule!$B$21, B90&lt;=Readonly_Length_Matching_Rule!$C$21),"Pass","Fail")</f>
        <v>Pass</v>
      </c>
      <c r="J90" s="168" t="str">
        <f>IF(AND(C90&gt;= Readonly_Length_Matching_Rule!$D$21, C90&lt;=Readonly_Length_Matching_Rule!$E$21),"Pass","Fail")</f>
        <v>Fail</v>
      </c>
      <c r="K90" s="168" t="str">
        <f>IF(AND(D90&gt;= Readonly_Length_Matching_Rule!$F$21, D90&lt;=Readonly_Length_Matching_Rule!$G$21),"Pass","Fail")</f>
        <v>Fail</v>
      </c>
      <c r="L90" s="168" t="str">
        <f>IF(AND(E90&gt;= Readonly_Length_Matching_Rule!$H$21, E90&lt;=Readonly_Length_Matching_Rule!$I$21),"Pass","Fail")</f>
        <v>Fail</v>
      </c>
      <c r="M90" s="168" t="str">
        <f>IF(AND(F90&gt;= Readonly_Length_Matching_Rule!$J$21, F90&lt;=Readonly_Length_Matching_Rule!$K$21),"Pass","Fail")</f>
        <v>Fail</v>
      </c>
      <c r="N90" s="168" t="str">
        <f>IF(AND(G90&gt;= Readonly_Length_Matching_Rule!$L$21, G90&lt;=Readonly_Length_Matching_Rule!$M$21),"Pass","Fail")</f>
        <v>Fail</v>
      </c>
      <c r="O90" s="179" t="str">
        <f>IF(AND(H90&gt;= Readonly_Length_Matching_Rule!$B$12, H90&lt;=Readonly_Length_Matching_Rule!$C$12),"Pass","Fail")</f>
        <v>Fail</v>
      </c>
      <c r="P90" s="180"/>
      <c r="Q90" s="181"/>
      <c r="R90" s="182"/>
      <c r="S90" s="183" t="str">
        <f>IF(AND(H90&gt;= (Clock!$H$4-500), H90&lt;= (Clock!$H$4+500)),"Pass","Fail")</f>
        <v>Pass</v>
      </c>
      <c r="T90" s="113"/>
    </row>
    <row r="91" spans="1:20" s="95" customFormat="1" ht="11.4">
      <c r="A91" s="121" t="s">
        <v>151</v>
      </c>
      <c r="B91" s="142">
        <f>$B$16</f>
        <v>0</v>
      </c>
      <c r="C91" s="142">
        <f>$C$16</f>
        <v>0</v>
      </c>
      <c r="D91" s="142">
        <f>$D$16</f>
        <v>0</v>
      </c>
      <c r="E91" s="142">
        <f>$E$66</f>
        <v>0</v>
      </c>
      <c r="F91" s="158"/>
      <c r="G91" s="142">
        <f>$G$16</f>
        <v>0</v>
      </c>
      <c r="H91" s="142">
        <f t="shared" si="6"/>
        <v>0</v>
      </c>
      <c r="I91" s="168" t="str">
        <f>IF(AND(B91&gt;= Readonly_Length_Matching_Rule!$B$21, B91&lt;=Readonly_Length_Matching_Rule!$C$21),"Pass","Fail")</f>
        <v>Pass</v>
      </c>
      <c r="J91" s="168" t="str">
        <f>IF(AND(C91&gt;= Readonly_Length_Matching_Rule!$D$21, C91&lt;=Readonly_Length_Matching_Rule!$E$21),"Pass","Fail")</f>
        <v>Fail</v>
      </c>
      <c r="K91" s="168" t="str">
        <f>IF(AND(D91&gt;= Readonly_Length_Matching_Rule!$F$21, D91&lt;=Readonly_Length_Matching_Rule!$G$21),"Pass","Fail")</f>
        <v>Fail</v>
      </c>
      <c r="L91" s="168" t="str">
        <f>IF(AND(E91&gt;= Readonly_Length_Matching_Rule!$H$21, E91&lt;=Readonly_Length_Matching_Rule!$I$21),"Pass","Fail")</f>
        <v>Fail</v>
      </c>
      <c r="M91" s="168" t="str">
        <f>IF(AND(F91&gt;= Readonly_Length_Matching_Rule!$J$21, F91&lt;=Readonly_Length_Matching_Rule!$K$21),"Pass","Fail")</f>
        <v>Fail</v>
      </c>
      <c r="N91" s="168" t="str">
        <f>IF(AND(G91&gt;= Readonly_Length_Matching_Rule!$L$21, G91&lt;=Readonly_Length_Matching_Rule!$M$21),"Pass","Fail")</f>
        <v>Fail</v>
      </c>
      <c r="O91" s="179" t="str">
        <f>IF(AND(H91&gt;= Readonly_Length_Matching_Rule!$B$12, H91&lt;=Readonly_Length_Matching_Rule!$C$12),"Pass","Fail")</f>
        <v>Fail</v>
      </c>
      <c r="P91" s="180"/>
      <c r="Q91" s="181"/>
      <c r="R91" s="182"/>
      <c r="S91" s="183" t="str">
        <f>IF(AND(H91&gt;= (Clock!$H$4-500), H91&lt;= (Clock!$H$4+500)),"Pass","Fail")</f>
        <v>Pass</v>
      </c>
      <c r="T91" s="113"/>
    </row>
    <row r="92" spans="1:20" s="95" customFormat="1" ht="11.4">
      <c r="A92" s="121" t="s">
        <v>152</v>
      </c>
      <c r="B92" s="142">
        <f>$B$17</f>
        <v>0</v>
      </c>
      <c r="C92" s="142">
        <f>$C$17</f>
        <v>0</v>
      </c>
      <c r="D92" s="142">
        <f>$D$17</f>
        <v>0</v>
      </c>
      <c r="E92" s="142">
        <f>$E$67</f>
        <v>0</v>
      </c>
      <c r="F92" s="158"/>
      <c r="G92" s="142">
        <f>$G$17</f>
        <v>0</v>
      </c>
      <c r="H92" s="142">
        <f t="shared" si="6"/>
        <v>0</v>
      </c>
      <c r="I92" s="168" t="str">
        <f>IF(AND(B92&gt;= Readonly_Length_Matching_Rule!$B$21, B92&lt;=Readonly_Length_Matching_Rule!$C$21),"Pass","Fail")</f>
        <v>Pass</v>
      </c>
      <c r="J92" s="168" t="str">
        <f>IF(AND(C92&gt;= Readonly_Length_Matching_Rule!$D$21, C92&lt;=Readonly_Length_Matching_Rule!$E$21),"Pass","Fail")</f>
        <v>Fail</v>
      </c>
      <c r="K92" s="168" t="str">
        <f>IF(AND(D92&gt;= Readonly_Length_Matching_Rule!$F$21, D92&lt;=Readonly_Length_Matching_Rule!$G$21),"Pass","Fail")</f>
        <v>Fail</v>
      </c>
      <c r="L92" s="168" t="str">
        <f>IF(AND(E92&gt;= Readonly_Length_Matching_Rule!$H$21, E92&lt;=Readonly_Length_Matching_Rule!$I$21),"Pass","Fail")</f>
        <v>Fail</v>
      </c>
      <c r="M92" s="168" t="str">
        <f>IF(AND(F92&gt;= Readonly_Length_Matching_Rule!$J$21, F92&lt;=Readonly_Length_Matching_Rule!$K$21),"Pass","Fail")</f>
        <v>Fail</v>
      </c>
      <c r="N92" s="168" t="str">
        <f>IF(AND(G92&gt;= Readonly_Length_Matching_Rule!$L$21, G92&lt;=Readonly_Length_Matching_Rule!$M$21),"Pass","Fail")</f>
        <v>Fail</v>
      </c>
      <c r="O92" s="179" t="str">
        <f>IF(AND(H92&gt;= Readonly_Length_Matching_Rule!$B$12, H92&lt;=Readonly_Length_Matching_Rule!$C$12),"Pass","Fail")</f>
        <v>Fail</v>
      </c>
      <c r="P92" s="180"/>
      <c r="Q92" s="181"/>
      <c r="R92" s="182"/>
      <c r="S92" s="183" t="str">
        <f>IF(AND(H92&gt;= (Clock!$H$4-500), H92&lt;= (Clock!$H$4+500)),"Pass","Fail")</f>
        <v>Pass</v>
      </c>
      <c r="T92" s="113"/>
    </row>
    <row r="93" spans="1:20" s="95" customFormat="1" ht="11.4">
      <c r="A93" s="121" t="s">
        <v>153</v>
      </c>
      <c r="B93" s="142">
        <f>$B$18</f>
        <v>0</v>
      </c>
      <c r="C93" s="142">
        <f>$C$18</f>
        <v>0</v>
      </c>
      <c r="D93" s="142">
        <f>$D$18</f>
        <v>0</v>
      </c>
      <c r="E93" s="142">
        <f>$E$68</f>
        <v>0</v>
      </c>
      <c r="F93" s="158"/>
      <c r="G93" s="142">
        <f>$G$18</f>
        <v>0</v>
      </c>
      <c r="H93" s="142">
        <f t="shared" si="6"/>
        <v>0</v>
      </c>
      <c r="I93" s="168" t="str">
        <f>IF(AND(B93&gt;= Readonly_Length_Matching_Rule!$B$21, B93&lt;=Readonly_Length_Matching_Rule!$C$21),"Pass","Fail")</f>
        <v>Pass</v>
      </c>
      <c r="J93" s="168" t="str">
        <f>IF(AND(C93&gt;= Readonly_Length_Matching_Rule!$D$21, C93&lt;=Readonly_Length_Matching_Rule!$E$21),"Pass","Fail")</f>
        <v>Fail</v>
      </c>
      <c r="K93" s="168" t="str">
        <f>IF(AND(D93&gt;= Readonly_Length_Matching_Rule!$F$21, D93&lt;=Readonly_Length_Matching_Rule!$G$21),"Pass","Fail")</f>
        <v>Fail</v>
      </c>
      <c r="L93" s="168" t="str">
        <f>IF(AND(E93&gt;= Readonly_Length_Matching_Rule!$H$21, E93&lt;=Readonly_Length_Matching_Rule!$I$21),"Pass","Fail")</f>
        <v>Fail</v>
      </c>
      <c r="M93" s="168" t="str">
        <f>IF(AND(F93&gt;= Readonly_Length_Matching_Rule!$J$21, F93&lt;=Readonly_Length_Matching_Rule!$K$21),"Pass","Fail")</f>
        <v>Fail</v>
      </c>
      <c r="N93" s="168" t="str">
        <f>IF(AND(G93&gt;= Readonly_Length_Matching_Rule!$L$21, G93&lt;=Readonly_Length_Matching_Rule!$M$21),"Pass","Fail")</f>
        <v>Fail</v>
      </c>
      <c r="O93" s="179" t="str">
        <f>IF(AND(H93&gt;= Readonly_Length_Matching_Rule!$B$12, H93&lt;=Readonly_Length_Matching_Rule!$C$12),"Pass","Fail")</f>
        <v>Fail</v>
      </c>
      <c r="P93" s="180"/>
      <c r="Q93" s="181"/>
      <c r="R93" s="182"/>
      <c r="S93" s="183" t="str">
        <f>IF(AND(H93&gt;= (Clock!$H$4-500), H93&lt;= (Clock!$H$4+500)),"Pass","Fail")</f>
        <v>Pass</v>
      </c>
      <c r="T93" s="113"/>
    </row>
    <row r="94" spans="1:20" s="95" customFormat="1" ht="11.4">
      <c r="A94" s="121" t="s">
        <v>154</v>
      </c>
      <c r="B94" s="142">
        <f>$B$19</f>
        <v>0</v>
      </c>
      <c r="C94" s="142">
        <f>$C$19</f>
        <v>0</v>
      </c>
      <c r="D94" s="142">
        <f>$D$19</f>
        <v>0</v>
      </c>
      <c r="E94" s="142">
        <f>$E$69</f>
        <v>0</v>
      </c>
      <c r="F94" s="158"/>
      <c r="G94" s="142">
        <f>$G$19</f>
        <v>0</v>
      </c>
      <c r="H94" s="142">
        <f>SUM(B94:F94)</f>
        <v>0</v>
      </c>
      <c r="I94" s="168" t="str">
        <f>IF(AND(B94&gt;= Readonly_Length_Matching_Rule!$B$21, B94&lt;=Readonly_Length_Matching_Rule!$C$21),"Pass","Fail")</f>
        <v>Pass</v>
      </c>
      <c r="J94" s="168" t="str">
        <f>IF(AND(C94&gt;= Readonly_Length_Matching_Rule!$D$21, C94&lt;=Readonly_Length_Matching_Rule!$E$21),"Pass","Fail")</f>
        <v>Fail</v>
      </c>
      <c r="K94" s="168" t="str">
        <f>IF(AND(D94&gt;= Readonly_Length_Matching_Rule!$F$21, D94&lt;=Readonly_Length_Matching_Rule!$G$21),"Pass","Fail")</f>
        <v>Fail</v>
      </c>
      <c r="L94" s="168" t="str">
        <f>IF(AND(E94&gt;= Readonly_Length_Matching_Rule!$H$21, E94&lt;=Readonly_Length_Matching_Rule!$I$21),"Pass","Fail")</f>
        <v>Fail</v>
      </c>
      <c r="M94" s="168" t="str">
        <f>IF(AND(F94&gt;= Readonly_Length_Matching_Rule!$J$21, F94&lt;=Readonly_Length_Matching_Rule!$K$21),"Pass","Fail")</f>
        <v>Fail</v>
      </c>
      <c r="N94" s="168" t="str">
        <f>IF(AND(G94&gt;= Readonly_Length_Matching_Rule!$L$21, G94&lt;=Readonly_Length_Matching_Rule!$M$21),"Pass","Fail")</f>
        <v>Fail</v>
      </c>
      <c r="O94" s="179" t="str">
        <f>IF(AND(H94&gt;= Readonly_Length_Matching_Rule!$B$12, H94&lt;=Readonly_Length_Matching_Rule!$C$12),"Pass","Fail")</f>
        <v>Fail</v>
      </c>
      <c r="P94" s="180"/>
      <c r="Q94" s="181"/>
      <c r="R94" s="182"/>
      <c r="S94" s="183" t="str">
        <f>IF(AND(H94&gt;= (Clock!$H$4-500), H94&lt;= (Clock!$H$4+500)),"Pass","Fail")</f>
        <v>Pass</v>
      </c>
      <c r="T94" s="113"/>
    </row>
    <row r="95" spans="1:20" s="95" customFormat="1" ht="11.4">
      <c r="A95" s="118" t="s">
        <v>159</v>
      </c>
      <c r="B95" s="164"/>
      <c r="C95" s="165"/>
      <c r="D95" s="165"/>
      <c r="E95" s="165"/>
      <c r="F95" s="162"/>
      <c r="G95" s="165"/>
      <c r="H95" s="163"/>
      <c r="I95" s="165"/>
      <c r="J95" s="165"/>
      <c r="K95" s="165"/>
      <c r="L95" s="165"/>
      <c r="M95" s="165"/>
      <c r="N95" s="165"/>
      <c r="O95" s="175"/>
      <c r="P95" s="176"/>
      <c r="Q95" s="177"/>
      <c r="R95" s="178"/>
      <c r="S95" s="166"/>
      <c r="T95" s="50"/>
    </row>
    <row r="96" spans="1:20" s="95" customFormat="1" ht="11.4">
      <c r="A96" s="121" t="s">
        <v>155</v>
      </c>
      <c r="B96" s="142">
        <f>$B$21</f>
        <v>0</v>
      </c>
      <c r="C96" s="142">
        <f>$C$21</f>
        <v>0</v>
      </c>
      <c r="D96" s="142">
        <f>$D$21</f>
        <v>0</v>
      </c>
      <c r="E96" s="142">
        <f>$E$71</f>
        <v>0</v>
      </c>
      <c r="F96" s="158"/>
      <c r="G96" s="142">
        <f>$G$21</f>
        <v>0</v>
      </c>
      <c r="H96" s="142">
        <f t="shared" si="6"/>
        <v>0</v>
      </c>
      <c r="I96" s="168" t="str">
        <f>IF(AND(B96&gt;= Readonly_Length_Matching_Rule!$B$21, B96&lt;=Readonly_Length_Matching_Rule!$C$21),"Pass","Fail")</f>
        <v>Pass</v>
      </c>
      <c r="J96" s="168" t="str">
        <f>IF(AND(C96&gt;= Readonly_Length_Matching_Rule!$D$21, C96&lt;=Readonly_Length_Matching_Rule!$E$21),"Pass","Fail")</f>
        <v>Fail</v>
      </c>
      <c r="K96" s="168" t="str">
        <f>IF(AND(D96&gt;= Readonly_Length_Matching_Rule!$F$21, D96&lt;=Readonly_Length_Matching_Rule!$G$21),"Pass","Fail")</f>
        <v>Fail</v>
      </c>
      <c r="L96" s="168" t="str">
        <f>IF(AND(E96&gt;= Readonly_Length_Matching_Rule!$H$21, E96&lt;=Readonly_Length_Matching_Rule!$I$21),"Pass","Fail")</f>
        <v>Fail</v>
      </c>
      <c r="M96" s="168" t="str">
        <f>IF(AND(F96&gt;= Readonly_Length_Matching_Rule!$J$21, F96&lt;=Readonly_Length_Matching_Rule!$K$21),"Pass","Fail")</f>
        <v>Fail</v>
      </c>
      <c r="N96" s="168" t="str">
        <f>IF(AND(G96&gt;= Readonly_Length_Matching_Rule!$L$21, G96&lt;=Readonly_Length_Matching_Rule!$M$21),"Pass","Fail")</f>
        <v>Fail</v>
      </c>
      <c r="O96" s="179" t="str">
        <f>IF(AND(H96&gt;= Readonly_Length_Matching_Rule!$B$12, H96&lt;=Readonly_Length_Matching_Rule!$C$12),"Pass","Fail")</f>
        <v>Fail</v>
      </c>
      <c r="P96" s="180"/>
      <c r="Q96" s="181"/>
      <c r="R96" s="182"/>
      <c r="S96" s="183" t="str">
        <f>IF(AND(H96&gt;= (Clock!$H$4-500), H96&lt;= (Clock!$H$4+500)),"Pass","Fail")</f>
        <v>Pass</v>
      </c>
      <c r="T96" s="113"/>
    </row>
    <row r="97" spans="1:20" s="95" customFormat="1" ht="11.4">
      <c r="A97" s="121" t="s">
        <v>156</v>
      </c>
      <c r="B97" s="142">
        <f>$B$22</f>
        <v>0</v>
      </c>
      <c r="C97" s="142">
        <f>$C$22</f>
        <v>0</v>
      </c>
      <c r="D97" s="142">
        <f>$D$22</f>
        <v>0</v>
      </c>
      <c r="E97" s="142">
        <f>$E$72</f>
        <v>0</v>
      </c>
      <c r="F97" s="158"/>
      <c r="G97" s="142">
        <f>$G$22</f>
        <v>0</v>
      </c>
      <c r="H97" s="142">
        <f t="shared" si="6"/>
        <v>0</v>
      </c>
      <c r="I97" s="168" t="str">
        <f>IF(AND(B97&gt;= Readonly_Length_Matching_Rule!$B$21, B97&lt;=Readonly_Length_Matching_Rule!$C$21),"Pass","Fail")</f>
        <v>Pass</v>
      </c>
      <c r="J97" s="168" t="str">
        <f>IF(AND(C97&gt;= Readonly_Length_Matching_Rule!$D$21, C97&lt;=Readonly_Length_Matching_Rule!$E$21),"Pass","Fail")</f>
        <v>Fail</v>
      </c>
      <c r="K97" s="168" t="str">
        <f>IF(AND(D97&gt;= Readonly_Length_Matching_Rule!$F$21, D97&lt;=Readonly_Length_Matching_Rule!$G$21),"Pass","Fail")</f>
        <v>Fail</v>
      </c>
      <c r="L97" s="168" t="str">
        <f>IF(AND(E97&gt;= Readonly_Length_Matching_Rule!$H$21, E97&lt;=Readonly_Length_Matching_Rule!$I$21),"Pass","Fail")</f>
        <v>Fail</v>
      </c>
      <c r="M97" s="168" t="str">
        <f>IF(AND(F97&gt;= Readonly_Length_Matching_Rule!$J$21, F97&lt;=Readonly_Length_Matching_Rule!$K$21),"Pass","Fail")</f>
        <v>Fail</v>
      </c>
      <c r="N97" s="168" t="str">
        <f>IF(AND(G97&gt;= Readonly_Length_Matching_Rule!$L$21, G97&lt;=Readonly_Length_Matching_Rule!$M$21),"Pass","Fail")</f>
        <v>Fail</v>
      </c>
      <c r="O97" s="179" t="str">
        <f>IF(AND(H97&gt;= Readonly_Length_Matching_Rule!$B$12, H97&lt;=Readonly_Length_Matching_Rule!$C$12),"Pass","Fail")</f>
        <v>Fail</v>
      </c>
      <c r="P97" s="180"/>
      <c r="Q97" s="181"/>
      <c r="R97" s="182"/>
      <c r="S97" s="183" t="str">
        <f>IF(AND(H97&gt;= (Clock!$H$4-500), H97&lt;= (Clock!$H$4+500)),"Pass","Fail")</f>
        <v>Pass</v>
      </c>
      <c r="T97" s="113"/>
    </row>
    <row r="98" spans="1:20" s="95" customFormat="1" ht="11.4">
      <c r="A98" s="121" t="s">
        <v>157</v>
      </c>
      <c r="B98" s="142">
        <f>$B$23</f>
        <v>0</v>
      </c>
      <c r="C98" s="142">
        <f>$C$23</f>
        <v>0</v>
      </c>
      <c r="D98" s="142">
        <f>$D$23</f>
        <v>0</v>
      </c>
      <c r="E98" s="142">
        <f>$E$73</f>
        <v>0</v>
      </c>
      <c r="F98" s="158"/>
      <c r="G98" s="142">
        <f>$G$23</f>
        <v>0</v>
      </c>
      <c r="H98" s="142">
        <f>SUM(B98:F98)</f>
        <v>0</v>
      </c>
      <c r="I98" s="168" t="str">
        <f>IF(AND(B98&gt;= Readonly_Length_Matching_Rule!$B$21, B98&lt;=Readonly_Length_Matching_Rule!$C$21),"Pass","Fail")</f>
        <v>Pass</v>
      </c>
      <c r="J98" s="168" t="str">
        <f>IF(AND(C98&gt;= Readonly_Length_Matching_Rule!$D$21, C98&lt;=Readonly_Length_Matching_Rule!$E$21),"Pass","Fail")</f>
        <v>Fail</v>
      </c>
      <c r="K98" s="168" t="str">
        <f>IF(AND(D98&gt;= Readonly_Length_Matching_Rule!$F$21, D98&lt;=Readonly_Length_Matching_Rule!$G$21),"Pass","Fail")</f>
        <v>Fail</v>
      </c>
      <c r="L98" s="168" t="str">
        <f>IF(AND(E98&gt;= Readonly_Length_Matching_Rule!$H$21, E98&lt;=Readonly_Length_Matching_Rule!$I$21),"Pass","Fail")</f>
        <v>Fail</v>
      </c>
      <c r="M98" s="168" t="str">
        <f>IF(AND(F98&gt;= Readonly_Length_Matching_Rule!$J$21, F98&lt;=Readonly_Length_Matching_Rule!$K$21),"Pass","Fail")</f>
        <v>Fail</v>
      </c>
      <c r="N98" s="168" t="str">
        <f>IF(AND(G98&gt;= Readonly_Length_Matching_Rule!$L$21, G98&lt;=Readonly_Length_Matching_Rule!$M$21),"Pass","Fail")</f>
        <v>Fail</v>
      </c>
      <c r="O98" s="179" t="str">
        <f>IF(AND(H98&gt;= Readonly_Length_Matching_Rule!$B$12, H98&lt;=Readonly_Length_Matching_Rule!$C$12),"Pass","Fail")</f>
        <v>Fail</v>
      </c>
      <c r="P98" s="180"/>
      <c r="Q98" s="181"/>
      <c r="R98" s="182"/>
      <c r="S98" s="183" t="str">
        <f>IF(AND(H98&gt;= (Clock!$H$4-500), H98&lt;= (Clock!$H$4+500)),"Pass","Fail")</f>
        <v>Pass</v>
      </c>
      <c r="T98" s="113"/>
    </row>
    <row r="99" spans="1:20" s="95" customFormat="1" ht="11.4">
      <c r="A99" s="118" t="s">
        <v>163</v>
      </c>
      <c r="B99" s="164"/>
      <c r="C99" s="164"/>
      <c r="D99" s="164"/>
      <c r="E99" s="164"/>
      <c r="F99" s="162"/>
      <c r="G99" s="165"/>
      <c r="H99" s="163"/>
      <c r="I99" s="165"/>
      <c r="J99" s="165"/>
      <c r="K99" s="165"/>
      <c r="L99" s="165"/>
      <c r="M99" s="165"/>
      <c r="N99" s="165"/>
      <c r="O99" s="175"/>
      <c r="P99" s="176"/>
      <c r="Q99" s="177"/>
      <c r="R99" s="178"/>
      <c r="S99" s="166"/>
      <c r="T99" s="50"/>
    </row>
    <row r="100" spans="1:20" s="95" customFormat="1" ht="11.4">
      <c r="A100" s="121" t="s">
        <v>160</v>
      </c>
      <c r="B100" s="142">
        <f>$B$25</f>
        <v>0</v>
      </c>
      <c r="C100" s="142">
        <f>$C$25</f>
        <v>0</v>
      </c>
      <c r="D100" s="142">
        <f>$D$25</f>
        <v>0</v>
      </c>
      <c r="E100" s="142">
        <f>$E$75</f>
        <v>0</v>
      </c>
      <c r="F100" s="158"/>
      <c r="G100" s="142">
        <f>$G$25</f>
        <v>0</v>
      </c>
      <c r="H100" s="142">
        <f>SUM(B100:F100)</f>
        <v>0</v>
      </c>
      <c r="I100" s="168" t="str">
        <f>IF(AND(B100&gt;= Readonly_Length_Matching_Rule!$B$21, B100&lt;=Readonly_Length_Matching_Rule!$C$21),"Pass","Fail")</f>
        <v>Pass</v>
      </c>
      <c r="J100" s="168" t="str">
        <f>IF(AND(C100&gt;= Readonly_Length_Matching_Rule!$D$21, C100&lt;=Readonly_Length_Matching_Rule!$E$21),"Pass","Fail")</f>
        <v>Fail</v>
      </c>
      <c r="K100" s="168" t="str">
        <f>IF(AND(D100&gt;= Readonly_Length_Matching_Rule!$F$21, D100&lt;=Readonly_Length_Matching_Rule!$G$21),"Pass","Fail")</f>
        <v>Fail</v>
      </c>
      <c r="L100" s="168" t="str">
        <f>IF(AND(E100&gt;= Readonly_Length_Matching_Rule!$H$21, E100&lt;=Readonly_Length_Matching_Rule!$I$21),"Pass","Fail")</f>
        <v>Fail</v>
      </c>
      <c r="M100" s="168" t="str">
        <f>IF(AND(F100&gt;= Readonly_Length_Matching_Rule!$J$21, F100&lt;=Readonly_Length_Matching_Rule!$K$21),"Pass","Fail")</f>
        <v>Fail</v>
      </c>
      <c r="N100" s="168" t="str">
        <f>IF(AND(G100&gt;= Readonly_Length_Matching_Rule!$L$21, G100&lt;=Readonly_Length_Matching_Rule!$M$21),"Pass","Fail")</f>
        <v>Fail</v>
      </c>
      <c r="O100" s="179" t="str">
        <f>IF(AND(H100&gt;= Readonly_Length_Matching_Rule!$B$12, H100&lt;=Readonly_Length_Matching_Rule!$C$12),"Pass","Fail")</f>
        <v>Fail</v>
      </c>
      <c r="P100" s="180"/>
      <c r="Q100" s="181"/>
      <c r="R100" s="182"/>
      <c r="S100" s="183" t="str">
        <f>IF(AND(H100&gt;= (Clock!$H$4-500), H100&lt;= (Clock!$H$4+500)),"Pass","Fail")</f>
        <v>Pass</v>
      </c>
      <c r="T100" s="113"/>
    </row>
    <row r="101" spans="1:20" s="95" customFormat="1" ht="11.4">
      <c r="A101" s="121" t="s">
        <v>161</v>
      </c>
      <c r="B101" s="142">
        <f>$B$26</f>
        <v>0</v>
      </c>
      <c r="C101" s="142">
        <f>$C$26</f>
        <v>0</v>
      </c>
      <c r="D101" s="142">
        <f>$D$26</f>
        <v>0</v>
      </c>
      <c r="E101" s="142">
        <f>$E$76</f>
        <v>0</v>
      </c>
      <c r="F101" s="158"/>
      <c r="G101" s="142">
        <f>$G$26</f>
        <v>0</v>
      </c>
      <c r="H101" s="142">
        <f>SUM(B101:F101)</f>
        <v>0</v>
      </c>
      <c r="I101" s="168" t="str">
        <f>IF(AND(B101&gt;= Readonly_Length_Matching_Rule!$B$21, B101&lt;=Readonly_Length_Matching_Rule!$C$21),"Pass","Fail")</f>
        <v>Pass</v>
      </c>
      <c r="J101" s="168" t="str">
        <f>IF(AND(C101&gt;= Readonly_Length_Matching_Rule!$D$21, C101&lt;=Readonly_Length_Matching_Rule!$E$21),"Pass","Fail")</f>
        <v>Fail</v>
      </c>
      <c r="K101" s="168" t="str">
        <f>IF(AND(D101&gt;= Readonly_Length_Matching_Rule!$F$21, D101&lt;=Readonly_Length_Matching_Rule!$G$21),"Pass","Fail")</f>
        <v>Fail</v>
      </c>
      <c r="L101" s="168" t="str">
        <f>IF(AND(E101&gt;= Readonly_Length_Matching_Rule!$H$21, E101&lt;=Readonly_Length_Matching_Rule!$I$21),"Pass","Fail")</f>
        <v>Fail</v>
      </c>
      <c r="M101" s="168" t="str">
        <f>IF(AND(F101&gt;= Readonly_Length_Matching_Rule!$J$21, F101&lt;=Readonly_Length_Matching_Rule!$K$21),"Pass","Fail")</f>
        <v>Fail</v>
      </c>
      <c r="N101" s="168" t="str">
        <f>IF(AND(G101&gt;= Readonly_Length_Matching_Rule!$L$21, G101&lt;=Readonly_Length_Matching_Rule!$M$21),"Pass","Fail")</f>
        <v>Fail</v>
      </c>
      <c r="O101" s="179" t="str">
        <f>IF(AND(H101&gt;= Readonly_Length_Matching_Rule!$B$12, H101&lt;=Readonly_Length_Matching_Rule!$C$12),"Pass","Fail")</f>
        <v>Fail</v>
      </c>
      <c r="P101" s="180"/>
      <c r="Q101" s="181"/>
      <c r="R101" s="182"/>
      <c r="S101" s="183" t="str">
        <f>IF(AND(H101&gt;= (Clock!$H$4-500), H101&lt;= (Clock!$H$4+500)),"Pass","Fail")</f>
        <v>Pass</v>
      </c>
      <c r="T101" s="113"/>
    </row>
    <row r="102" spans="1:20" s="95" customFormat="1" ht="11.4">
      <c r="A102" s="121" t="s">
        <v>162</v>
      </c>
      <c r="B102" s="142">
        <f>$B$27</f>
        <v>0</v>
      </c>
      <c r="C102" s="142">
        <f>$C$27</f>
        <v>0</v>
      </c>
      <c r="D102" s="142">
        <f>$D$27</f>
        <v>0</v>
      </c>
      <c r="E102" s="142">
        <f>$E$77</f>
        <v>0</v>
      </c>
      <c r="F102" s="158"/>
      <c r="G102" s="142">
        <f>$G$27</f>
        <v>0</v>
      </c>
      <c r="H102" s="142">
        <f>SUM(B102:F102)</f>
        <v>0</v>
      </c>
      <c r="I102" s="168" t="str">
        <f>IF(AND(B102&gt;= Readonly_Length_Matching_Rule!$B$21, B102&lt;=Readonly_Length_Matching_Rule!$C$21),"Pass","Fail")</f>
        <v>Pass</v>
      </c>
      <c r="J102" s="168" t="str">
        <f>IF(AND(C102&gt;= Readonly_Length_Matching_Rule!$D$21, C102&lt;=Readonly_Length_Matching_Rule!$E$21),"Pass","Fail")</f>
        <v>Fail</v>
      </c>
      <c r="K102" s="168" t="str">
        <f>IF(AND(D102&gt;= Readonly_Length_Matching_Rule!$F$21, D102&lt;=Readonly_Length_Matching_Rule!$G$21),"Pass","Fail")</f>
        <v>Fail</v>
      </c>
      <c r="L102" s="168" t="str">
        <f>IF(AND(E102&gt;= Readonly_Length_Matching_Rule!$H$21, E102&lt;=Readonly_Length_Matching_Rule!$I$21),"Pass","Fail")</f>
        <v>Fail</v>
      </c>
      <c r="M102" s="168" t="str">
        <f>IF(AND(F102&gt;= Readonly_Length_Matching_Rule!$J$21, F102&lt;=Readonly_Length_Matching_Rule!$K$21),"Pass","Fail")</f>
        <v>Fail</v>
      </c>
      <c r="N102" s="168" t="str">
        <f>IF(AND(G102&gt;= Readonly_Length_Matching_Rule!$L$21, G102&lt;=Readonly_Length_Matching_Rule!$M$21),"Pass","Fail")</f>
        <v>Fail</v>
      </c>
      <c r="O102" s="179" t="str">
        <f>IF(AND(H102&gt;= Readonly_Length_Matching_Rule!$B$12, H102&lt;=Readonly_Length_Matching_Rule!$C$12),"Pass","Fail")</f>
        <v>Fail</v>
      </c>
      <c r="P102" s="180"/>
      <c r="Q102" s="181"/>
      <c r="R102" s="182"/>
      <c r="S102" s="183" t="str">
        <f>IF(AND(H102&gt;= (Clock!$H$4-500), H102&lt;= (Clock!$H$4+500)),"Pass","Fail")</f>
        <v>Pass</v>
      </c>
      <c r="T102" s="113"/>
    </row>
    <row r="103" spans="1:20" s="95" customFormat="1" ht="11.4">
      <c r="A103" s="117" t="s">
        <v>38</v>
      </c>
      <c r="B103" s="143"/>
      <c r="C103" s="144"/>
      <c r="D103" s="144"/>
      <c r="E103" s="144"/>
      <c r="F103" s="167"/>
      <c r="G103" s="144"/>
      <c r="H103" s="159"/>
      <c r="I103" s="144"/>
      <c r="J103" s="144"/>
      <c r="K103" s="144"/>
      <c r="L103" s="144"/>
      <c r="M103" s="144"/>
      <c r="N103" s="144"/>
      <c r="O103" s="170"/>
      <c r="P103" s="176"/>
      <c r="Q103" s="177"/>
      <c r="R103" s="178"/>
      <c r="S103" s="174"/>
      <c r="T103" s="45"/>
    </row>
    <row r="104" spans="1:20" s="95" customFormat="1" ht="11.4">
      <c r="A104" s="118" t="s">
        <v>158</v>
      </c>
      <c r="B104" s="164"/>
      <c r="C104" s="165"/>
      <c r="D104" s="165"/>
      <c r="E104" s="165"/>
      <c r="F104" s="162"/>
      <c r="G104" s="165"/>
      <c r="H104" s="163"/>
      <c r="I104" s="165"/>
      <c r="J104" s="165"/>
      <c r="K104" s="165"/>
      <c r="L104" s="165"/>
      <c r="M104" s="165"/>
      <c r="N104" s="165"/>
      <c r="O104" s="175"/>
      <c r="P104" s="176"/>
      <c r="Q104" s="177"/>
      <c r="R104" s="178"/>
      <c r="S104" s="166"/>
      <c r="T104" s="50"/>
    </row>
    <row r="105" spans="1:20" s="95" customFormat="1" ht="11.4">
      <c r="A105" s="121" t="s">
        <v>140</v>
      </c>
      <c r="B105" s="142">
        <f>$B$5</f>
        <v>0</v>
      </c>
      <c r="C105" s="142">
        <f>$C$5</f>
        <v>0</v>
      </c>
      <c r="D105" s="158"/>
      <c r="E105" s="158"/>
      <c r="F105" s="158"/>
      <c r="G105" s="142">
        <f>$G$5</f>
        <v>0</v>
      </c>
      <c r="H105" s="142">
        <f>SUM(B105:F105)</f>
        <v>0</v>
      </c>
      <c r="I105" s="168" t="str">
        <f>IF(AND(B105&gt;= Readonly_Length_Matching_Rule!$B$21, B105&lt;=Readonly_Length_Matching_Rule!$C$21),"Pass","Fail")</f>
        <v>Pass</v>
      </c>
      <c r="J105" s="168" t="str">
        <f>IF(AND(C105&gt;= Readonly_Length_Matching_Rule!$D$21, C105&lt;=Readonly_Length_Matching_Rule!$E$21),"Pass","Fail")</f>
        <v>Fail</v>
      </c>
      <c r="K105" s="168" t="str">
        <f>IF(AND(D105&gt;= Readonly_Length_Matching_Rule!$F$21, D105&lt;=Readonly_Length_Matching_Rule!$G$21),"Pass","Fail")</f>
        <v>Fail</v>
      </c>
      <c r="L105" s="168" t="str">
        <f>IF(AND(E105&gt;= Readonly_Length_Matching_Rule!$H$21, E105&lt;=Readonly_Length_Matching_Rule!$I$21),"Pass","Fail")</f>
        <v>Fail</v>
      </c>
      <c r="M105" s="168" t="str">
        <f>IF(AND(F105&gt;= Readonly_Length_Matching_Rule!$J$21, F105&lt;=Readonly_Length_Matching_Rule!$K$21),"Pass","Fail")</f>
        <v>Fail</v>
      </c>
      <c r="N105" s="168" t="str">
        <f>IF(AND(G105&gt;= Readonly_Length_Matching_Rule!$L$21, G105&lt;=Readonly_Length_Matching_Rule!$M$21),"Pass","Fail")</f>
        <v>Fail</v>
      </c>
      <c r="O105" s="179" t="str">
        <f>IF(AND(H105&gt;= Readonly_Length_Matching_Rule!$B$12, H105&lt;=Readonly_Length_Matching_Rule!$C$12),"Pass","Fail")</f>
        <v>Fail</v>
      </c>
      <c r="P105" s="180"/>
      <c r="Q105" s="181"/>
      <c r="R105" s="182"/>
      <c r="S105" s="183" t="str">
        <f>IF(AND(H105&gt;= (Clock!$H$4-500), H105&lt;= (Clock!$H$4+500)),"Pass","Fail")</f>
        <v>Pass</v>
      </c>
      <c r="T105" s="113"/>
    </row>
    <row r="106" spans="1:20" s="95" customFormat="1" ht="11.4">
      <c r="A106" s="121" t="s">
        <v>141</v>
      </c>
      <c r="B106" s="142">
        <f>$B$6</f>
        <v>0</v>
      </c>
      <c r="C106" s="142">
        <f>$C$6</f>
        <v>0</v>
      </c>
      <c r="D106" s="158"/>
      <c r="E106" s="158"/>
      <c r="F106" s="158"/>
      <c r="G106" s="142">
        <f>$G$6</f>
        <v>0</v>
      </c>
      <c r="H106" s="142">
        <f t="shared" ref="H106:H122" si="7">SUM(B106:F106)</f>
        <v>0</v>
      </c>
      <c r="I106" s="168" t="str">
        <f>IF(AND(B106&gt;= Readonly_Length_Matching_Rule!$B$21, B106&lt;=Readonly_Length_Matching_Rule!$C$21),"Pass","Fail")</f>
        <v>Pass</v>
      </c>
      <c r="J106" s="168" t="str">
        <f>IF(AND(C106&gt;= Readonly_Length_Matching_Rule!$D$21, C106&lt;=Readonly_Length_Matching_Rule!$E$21),"Pass","Fail")</f>
        <v>Fail</v>
      </c>
      <c r="K106" s="168" t="str">
        <f>IF(AND(D106&gt;= Readonly_Length_Matching_Rule!$F$21, D106&lt;=Readonly_Length_Matching_Rule!$G$21),"Pass","Fail")</f>
        <v>Fail</v>
      </c>
      <c r="L106" s="168" t="str">
        <f>IF(AND(E106&gt;= Readonly_Length_Matching_Rule!$H$21, E106&lt;=Readonly_Length_Matching_Rule!$I$21),"Pass","Fail")</f>
        <v>Fail</v>
      </c>
      <c r="M106" s="168" t="str">
        <f>IF(AND(F106&gt;= Readonly_Length_Matching_Rule!$J$21, F106&lt;=Readonly_Length_Matching_Rule!$K$21),"Pass","Fail")</f>
        <v>Fail</v>
      </c>
      <c r="N106" s="168" t="str">
        <f>IF(AND(G106&gt;= Readonly_Length_Matching_Rule!$L$21, G106&lt;=Readonly_Length_Matching_Rule!$M$21),"Pass","Fail")</f>
        <v>Fail</v>
      </c>
      <c r="O106" s="179" t="str">
        <f>IF(AND(H106&gt;= Readonly_Length_Matching_Rule!$B$12, H106&lt;=Readonly_Length_Matching_Rule!$C$12),"Pass","Fail")</f>
        <v>Fail</v>
      </c>
      <c r="P106" s="180"/>
      <c r="Q106" s="181"/>
      <c r="R106" s="182"/>
      <c r="S106" s="183" t="str">
        <f>IF(AND(H106&gt;= (Clock!$H$4-500), H106&lt;= (Clock!$H$4+500)),"Pass","Fail")</f>
        <v>Pass</v>
      </c>
      <c r="T106" s="113"/>
    </row>
    <row r="107" spans="1:20" s="95" customFormat="1" ht="11.4">
      <c r="A107" s="121" t="s">
        <v>142</v>
      </c>
      <c r="B107" s="142">
        <f>$B$7</f>
        <v>0</v>
      </c>
      <c r="C107" s="142">
        <f>$C$7</f>
        <v>0</v>
      </c>
      <c r="D107" s="158"/>
      <c r="E107" s="158"/>
      <c r="F107" s="158"/>
      <c r="G107" s="142">
        <f>$G$7</f>
        <v>0</v>
      </c>
      <c r="H107" s="142">
        <f t="shared" si="7"/>
        <v>0</v>
      </c>
      <c r="I107" s="168" t="str">
        <f>IF(AND(B107&gt;= Readonly_Length_Matching_Rule!$B$21, B107&lt;=Readonly_Length_Matching_Rule!$C$21),"Pass","Fail")</f>
        <v>Pass</v>
      </c>
      <c r="J107" s="168" t="str">
        <f>IF(AND(C107&gt;= Readonly_Length_Matching_Rule!$D$21, C107&lt;=Readonly_Length_Matching_Rule!$E$21),"Pass","Fail")</f>
        <v>Fail</v>
      </c>
      <c r="K107" s="168" t="str">
        <f>IF(AND(D107&gt;= Readonly_Length_Matching_Rule!$F$21, D107&lt;=Readonly_Length_Matching_Rule!$G$21),"Pass","Fail")</f>
        <v>Fail</v>
      </c>
      <c r="L107" s="168" t="str">
        <f>IF(AND(E107&gt;= Readonly_Length_Matching_Rule!$H$21, E107&lt;=Readonly_Length_Matching_Rule!$I$21),"Pass","Fail")</f>
        <v>Fail</v>
      </c>
      <c r="M107" s="168" t="str">
        <f>IF(AND(F107&gt;= Readonly_Length_Matching_Rule!$J$21, F107&lt;=Readonly_Length_Matching_Rule!$K$21),"Pass","Fail")</f>
        <v>Fail</v>
      </c>
      <c r="N107" s="168" t="str">
        <f>IF(AND(G107&gt;= Readonly_Length_Matching_Rule!$L$21, G107&lt;=Readonly_Length_Matching_Rule!$M$21),"Pass","Fail")</f>
        <v>Fail</v>
      </c>
      <c r="O107" s="179" t="str">
        <f>IF(AND(H107&gt;= Readonly_Length_Matching_Rule!$B$12, H107&lt;=Readonly_Length_Matching_Rule!$C$12),"Pass","Fail")</f>
        <v>Fail</v>
      </c>
      <c r="P107" s="180"/>
      <c r="Q107" s="181"/>
      <c r="R107" s="182"/>
      <c r="S107" s="183" t="str">
        <f>IF(AND(H107&gt;= (Clock!$H$4-500), H107&lt;= (Clock!$H$4+500)),"Pass","Fail")</f>
        <v>Pass</v>
      </c>
      <c r="T107" s="113"/>
    </row>
    <row r="108" spans="1:20" s="95" customFormat="1" ht="11.4">
      <c r="A108" s="121" t="s">
        <v>143</v>
      </c>
      <c r="B108" s="142">
        <f>$B$8</f>
        <v>0</v>
      </c>
      <c r="C108" s="142">
        <f>$C$8</f>
        <v>0</v>
      </c>
      <c r="D108" s="158"/>
      <c r="E108" s="158"/>
      <c r="F108" s="158"/>
      <c r="G108" s="142">
        <f>$G$8</f>
        <v>0</v>
      </c>
      <c r="H108" s="142">
        <f t="shared" si="7"/>
        <v>0</v>
      </c>
      <c r="I108" s="168" t="str">
        <f>IF(AND(B108&gt;= Readonly_Length_Matching_Rule!$B$21, B108&lt;=Readonly_Length_Matching_Rule!$C$21),"Pass","Fail")</f>
        <v>Pass</v>
      </c>
      <c r="J108" s="168" t="str">
        <f>IF(AND(C108&gt;= Readonly_Length_Matching_Rule!$D$21, C108&lt;=Readonly_Length_Matching_Rule!$E$21),"Pass","Fail")</f>
        <v>Fail</v>
      </c>
      <c r="K108" s="168" t="str">
        <f>IF(AND(D108&gt;= Readonly_Length_Matching_Rule!$F$21, D108&lt;=Readonly_Length_Matching_Rule!$G$21),"Pass","Fail")</f>
        <v>Fail</v>
      </c>
      <c r="L108" s="168" t="str">
        <f>IF(AND(E108&gt;= Readonly_Length_Matching_Rule!$H$21, E108&lt;=Readonly_Length_Matching_Rule!$I$21),"Pass","Fail")</f>
        <v>Fail</v>
      </c>
      <c r="M108" s="168" t="str">
        <f>IF(AND(F108&gt;= Readonly_Length_Matching_Rule!$J$21, F108&lt;=Readonly_Length_Matching_Rule!$K$21),"Pass","Fail")</f>
        <v>Fail</v>
      </c>
      <c r="N108" s="168" t="str">
        <f>IF(AND(G108&gt;= Readonly_Length_Matching_Rule!$L$21, G108&lt;=Readonly_Length_Matching_Rule!$M$21),"Pass","Fail")</f>
        <v>Fail</v>
      </c>
      <c r="O108" s="179" t="str">
        <f>IF(AND(H108&gt;= Readonly_Length_Matching_Rule!$B$12, H108&lt;=Readonly_Length_Matching_Rule!$C$12),"Pass","Fail")</f>
        <v>Fail</v>
      </c>
      <c r="P108" s="180"/>
      <c r="Q108" s="181"/>
      <c r="R108" s="182"/>
      <c r="S108" s="183" t="str">
        <f>IF(AND(H108&gt;= (Clock!$H$4-500), H108&lt;= (Clock!$H$4+500)),"Pass","Fail")</f>
        <v>Pass</v>
      </c>
      <c r="T108" s="113"/>
    </row>
    <row r="109" spans="1:20" s="95" customFormat="1" ht="11.4">
      <c r="A109" s="121" t="s">
        <v>144</v>
      </c>
      <c r="B109" s="142">
        <f>$B$9</f>
        <v>0</v>
      </c>
      <c r="C109" s="142">
        <f>$C$9</f>
        <v>0</v>
      </c>
      <c r="D109" s="158"/>
      <c r="E109" s="158"/>
      <c r="F109" s="158"/>
      <c r="G109" s="142">
        <f>$G$9</f>
        <v>0</v>
      </c>
      <c r="H109" s="142">
        <f t="shared" si="7"/>
        <v>0</v>
      </c>
      <c r="I109" s="168" t="str">
        <f>IF(AND(B109&gt;= Readonly_Length_Matching_Rule!$B$21, B109&lt;=Readonly_Length_Matching_Rule!$C$21),"Pass","Fail")</f>
        <v>Pass</v>
      </c>
      <c r="J109" s="168" t="str">
        <f>IF(AND(C109&gt;= Readonly_Length_Matching_Rule!$D$21, C109&lt;=Readonly_Length_Matching_Rule!$E$21),"Pass","Fail")</f>
        <v>Fail</v>
      </c>
      <c r="K109" s="168" t="str">
        <f>IF(AND(D109&gt;= Readonly_Length_Matching_Rule!$F$21, D109&lt;=Readonly_Length_Matching_Rule!$G$21),"Pass","Fail")</f>
        <v>Fail</v>
      </c>
      <c r="L109" s="168" t="str">
        <f>IF(AND(E109&gt;= Readonly_Length_Matching_Rule!$H$21, E109&lt;=Readonly_Length_Matching_Rule!$I$21),"Pass","Fail")</f>
        <v>Fail</v>
      </c>
      <c r="M109" s="168" t="str">
        <f>IF(AND(F109&gt;= Readonly_Length_Matching_Rule!$J$21, F109&lt;=Readonly_Length_Matching_Rule!$K$21),"Pass","Fail")</f>
        <v>Fail</v>
      </c>
      <c r="N109" s="168" t="str">
        <f>IF(AND(G109&gt;= Readonly_Length_Matching_Rule!$L$21, G109&lt;=Readonly_Length_Matching_Rule!$M$21),"Pass","Fail")</f>
        <v>Fail</v>
      </c>
      <c r="O109" s="179" t="str">
        <f>IF(AND(H109&gt;= Readonly_Length_Matching_Rule!$B$12, H109&lt;=Readonly_Length_Matching_Rule!$C$12),"Pass","Fail")</f>
        <v>Fail</v>
      </c>
      <c r="P109" s="180"/>
      <c r="Q109" s="181"/>
      <c r="R109" s="182"/>
      <c r="S109" s="183" t="str">
        <f>IF(AND(H109&gt;= (Clock!$H$4-500), H109&lt;= (Clock!$H$4+500)),"Pass","Fail")</f>
        <v>Pass</v>
      </c>
      <c r="T109" s="113"/>
    </row>
    <row r="110" spans="1:20" s="95" customFormat="1" ht="11.4">
      <c r="A110" s="121" t="s">
        <v>145</v>
      </c>
      <c r="B110" s="142">
        <f>$B$10</f>
        <v>0</v>
      </c>
      <c r="C110" s="142">
        <f>$C$10</f>
        <v>0</v>
      </c>
      <c r="D110" s="158"/>
      <c r="E110" s="158"/>
      <c r="F110" s="158"/>
      <c r="G110" s="142">
        <f>$G$10</f>
        <v>0</v>
      </c>
      <c r="H110" s="142">
        <f t="shared" si="7"/>
        <v>0</v>
      </c>
      <c r="I110" s="168" t="str">
        <f>IF(AND(B110&gt;= Readonly_Length_Matching_Rule!$B$21, B110&lt;=Readonly_Length_Matching_Rule!$C$21),"Pass","Fail")</f>
        <v>Pass</v>
      </c>
      <c r="J110" s="168" t="str">
        <f>IF(AND(C110&gt;= Readonly_Length_Matching_Rule!$D$21, C110&lt;=Readonly_Length_Matching_Rule!$E$21),"Pass","Fail")</f>
        <v>Fail</v>
      </c>
      <c r="K110" s="168" t="str">
        <f>IF(AND(D110&gt;= Readonly_Length_Matching_Rule!$F$21, D110&lt;=Readonly_Length_Matching_Rule!$G$21),"Pass","Fail")</f>
        <v>Fail</v>
      </c>
      <c r="L110" s="168" t="str">
        <f>IF(AND(E110&gt;= Readonly_Length_Matching_Rule!$H$21, E110&lt;=Readonly_Length_Matching_Rule!$I$21),"Pass","Fail")</f>
        <v>Fail</v>
      </c>
      <c r="M110" s="168" t="str">
        <f>IF(AND(F110&gt;= Readonly_Length_Matching_Rule!$J$21, F110&lt;=Readonly_Length_Matching_Rule!$K$21),"Pass","Fail")</f>
        <v>Fail</v>
      </c>
      <c r="N110" s="168" t="str">
        <f>IF(AND(G110&gt;= Readonly_Length_Matching_Rule!$L$21, G110&lt;=Readonly_Length_Matching_Rule!$M$21),"Pass","Fail")</f>
        <v>Fail</v>
      </c>
      <c r="O110" s="179" t="str">
        <f>IF(AND(H110&gt;= Readonly_Length_Matching_Rule!$B$12, H110&lt;=Readonly_Length_Matching_Rule!$C$12),"Pass","Fail")</f>
        <v>Fail</v>
      </c>
      <c r="P110" s="180"/>
      <c r="Q110" s="181"/>
      <c r="R110" s="182"/>
      <c r="S110" s="183" t="str">
        <f>IF(AND(H110&gt;= (Clock!$H$4-500), H110&lt;= (Clock!$H$4+500)),"Pass","Fail")</f>
        <v>Pass</v>
      </c>
      <c r="T110" s="113"/>
    </row>
    <row r="111" spans="1:20" s="95" customFormat="1" ht="11.4">
      <c r="A111" s="121" t="s">
        <v>146</v>
      </c>
      <c r="B111" s="142">
        <f>$B$11</f>
        <v>0</v>
      </c>
      <c r="C111" s="142">
        <f>$C$11</f>
        <v>0</v>
      </c>
      <c r="D111" s="158"/>
      <c r="E111" s="158"/>
      <c r="F111" s="158"/>
      <c r="G111" s="142">
        <f>$G$11</f>
        <v>0</v>
      </c>
      <c r="H111" s="142">
        <f t="shared" si="7"/>
        <v>0</v>
      </c>
      <c r="I111" s="168" t="str">
        <f>IF(AND(B111&gt;= Readonly_Length_Matching_Rule!$B$21, B111&lt;=Readonly_Length_Matching_Rule!$C$21),"Pass","Fail")</f>
        <v>Pass</v>
      </c>
      <c r="J111" s="168" t="str">
        <f>IF(AND(C111&gt;= Readonly_Length_Matching_Rule!$D$21, C111&lt;=Readonly_Length_Matching_Rule!$E$21),"Pass","Fail")</f>
        <v>Fail</v>
      </c>
      <c r="K111" s="168" t="str">
        <f>IF(AND(D111&gt;= Readonly_Length_Matching_Rule!$F$21, D111&lt;=Readonly_Length_Matching_Rule!$G$21),"Pass","Fail")</f>
        <v>Fail</v>
      </c>
      <c r="L111" s="168" t="str">
        <f>IF(AND(E111&gt;= Readonly_Length_Matching_Rule!$H$21, E111&lt;=Readonly_Length_Matching_Rule!$I$21),"Pass","Fail")</f>
        <v>Fail</v>
      </c>
      <c r="M111" s="168" t="str">
        <f>IF(AND(F111&gt;= Readonly_Length_Matching_Rule!$J$21, F111&lt;=Readonly_Length_Matching_Rule!$K$21),"Pass","Fail")</f>
        <v>Fail</v>
      </c>
      <c r="N111" s="168" t="str">
        <f>IF(AND(G111&gt;= Readonly_Length_Matching_Rule!$L$21, G111&lt;=Readonly_Length_Matching_Rule!$M$21),"Pass","Fail")</f>
        <v>Fail</v>
      </c>
      <c r="O111" s="179" t="str">
        <f>IF(AND(H111&gt;= Readonly_Length_Matching_Rule!$B$12, H111&lt;=Readonly_Length_Matching_Rule!$C$12),"Pass","Fail")</f>
        <v>Fail</v>
      </c>
      <c r="P111" s="180"/>
      <c r="Q111" s="181"/>
      <c r="R111" s="182"/>
      <c r="S111" s="183" t="str">
        <f>IF(AND(H111&gt;= (Clock!$H$4-500), H111&lt;= (Clock!$H$4+500)),"Pass","Fail")</f>
        <v>Pass</v>
      </c>
      <c r="T111" s="113"/>
    </row>
    <row r="112" spans="1:20" s="95" customFormat="1" ht="11.4">
      <c r="A112" s="121" t="s">
        <v>147</v>
      </c>
      <c r="B112" s="142">
        <f>$B$12</f>
        <v>0</v>
      </c>
      <c r="C112" s="142">
        <f>$C$12</f>
        <v>0</v>
      </c>
      <c r="D112" s="158"/>
      <c r="E112" s="158"/>
      <c r="F112" s="158"/>
      <c r="G112" s="142">
        <f>$G$12</f>
        <v>0</v>
      </c>
      <c r="H112" s="142">
        <f t="shared" si="7"/>
        <v>0</v>
      </c>
      <c r="I112" s="168" t="str">
        <f>IF(AND(B112&gt;= Readonly_Length_Matching_Rule!$B$21, B112&lt;=Readonly_Length_Matching_Rule!$C$21),"Pass","Fail")</f>
        <v>Pass</v>
      </c>
      <c r="J112" s="168" t="str">
        <f>IF(AND(C112&gt;= Readonly_Length_Matching_Rule!$D$21, C112&lt;=Readonly_Length_Matching_Rule!$E$21),"Pass","Fail")</f>
        <v>Fail</v>
      </c>
      <c r="K112" s="168" t="str">
        <f>IF(AND(D112&gt;= Readonly_Length_Matching_Rule!$F$21, D112&lt;=Readonly_Length_Matching_Rule!$G$21),"Pass","Fail")</f>
        <v>Fail</v>
      </c>
      <c r="L112" s="168" t="str">
        <f>IF(AND(E112&gt;= Readonly_Length_Matching_Rule!$H$21, E112&lt;=Readonly_Length_Matching_Rule!$I$21),"Pass","Fail")</f>
        <v>Fail</v>
      </c>
      <c r="M112" s="168" t="str">
        <f>IF(AND(F112&gt;= Readonly_Length_Matching_Rule!$J$21, F112&lt;=Readonly_Length_Matching_Rule!$K$21),"Pass","Fail")</f>
        <v>Fail</v>
      </c>
      <c r="N112" s="168" t="str">
        <f>IF(AND(G112&gt;= Readonly_Length_Matching_Rule!$L$21, G112&lt;=Readonly_Length_Matching_Rule!$M$21),"Pass","Fail")</f>
        <v>Fail</v>
      </c>
      <c r="O112" s="179" t="str">
        <f>IF(AND(H112&gt;= Readonly_Length_Matching_Rule!$B$12, H112&lt;=Readonly_Length_Matching_Rule!$C$12),"Pass","Fail")</f>
        <v>Fail</v>
      </c>
      <c r="P112" s="180"/>
      <c r="Q112" s="181"/>
      <c r="R112" s="182"/>
      <c r="S112" s="183" t="str">
        <f>IF(AND(H112&gt;= (Clock!$H$4-500), H112&lt;= (Clock!$H$4+500)),"Pass","Fail")</f>
        <v>Pass</v>
      </c>
      <c r="T112" s="113"/>
    </row>
    <row r="113" spans="1:20" s="95" customFormat="1" ht="11.4">
      <c r="A113" s="121" t="s">
        <v>148</v>
      </c>
      <c r="B113" s="142">
        <f>$B$13</f>
        <v>0</v>
      </c>
      <c r="C113" s="142">
        <f>$C$13</f>
        <v>0</v>
      </c>
      <c r="D113" s="158"/>
      <c r="E113" s="158"/>
      <c r="F113" s="158"/>
      <c r="G113" s="142">
        <f>$G$13</f>
        <v>0</v>
      </c>
      <c r="H113" s="142">
        <f t="shared" si="7"/>
        <v>0</v>
      </c>
      <c r="I113" s="168" t="str">
        <f>IF(AND(B113&gt;= Readonly_Length_Matching_Rule!$B$21, B113&lt;=Readonly_Length_Matching_Rule!$C$21),"Pass","Fail")</f>
        <v>Pass</v>
      </c>
      <c r="J113" s="168" t="str">
        <f>IF(AND(C113&gt;= Readonly_Length_Matching_Rule!$D$21, C113&lt;=Readonly_Length_Matching_Rule!$E$21),"Pass","Fail")</f>
        <v>Fail</v>
      </c>
      <c r="K113" s="168" t="str">
        <f>IF(AND(D113&gt;= Readonly_Length_Matching_Rule!$F$21, D113&lt;=Readonly_Length_Matching_Rule!$G$21),"Pass","Fail")</f>
        <v>Fail</v>
      </c>
      <c r="L113" s="168" t="str">
        <f>IF(AND(E113&gt;= Readonly_Length_Matching_Rule!$H$21, E113&lt;=Readonly_Length_Matching_Rule!$I$21),"Pass","Fail")</f>
        <v>Fail</v>
      </c>
      <c r="M113" s="168" t="str">
        <f>IF(AND(F113&gt;= Readonly_Length_Matching_Rule!$J$21, F113&lt;=Readonly_Length_Matching_Rule!$K$21),"Pass","Fail")</f>
        <v>Fail</v>
      </c>
      <c r="N113" s="168" t="str">
        <f>IF(AND(G113&gt;= Readonly_Length_Matching_Rule!$L$21, G113&lt;=Readonly_Length_Matching_Rule!$M$21),"Pass","Fail")</f>
        <v>Fail</v>
      </c>
      <c r="O113" s="179" t="str">
        <f>IF(AND(H113&gt;= Readonly_Length_Matching_Rule!$B$12, H113&lt;=Readonly_Length_Matching_Rule!$C$12),"Pass","Fail")</f>
        <v>Fail</v>
      </c>
      <c r="P113" s="180"/>
      <c r="Q113" s="181"/>
      <c r="R113" s="182"/>
      <c r="S113" s="183" t="str">
        <f>IF(AND(H113&gt;= (Clock!$H$4-500), H113&lt;= (Clock!$H$4+500)),"Pass","Fail")</f>
        <v>Pass</v>
      </c>
      <c r="T113" s="113"/>
    </row>
    <row r="114" spans="1:20" s="95" customFormat="1" ht="11.4">
      <c r="A114" s="121" t="s">
        <v>149</v>
      </c>
      <c r="B114" s="142">
        <f>$B$14</f>
        <v>0</v>
      </c>
      <c r="C114" s="142">
        <f>$C$14</f>
        <v>0</v>
      </c>
      <c r="D114" s="158"/>
      <c r="E114" s="158"/>
      <c r="F114" s="158"/>
      <c r="G114" s="142">
        <f>$G$14</f>
        <v>0</v>
      </c>
      <c r="H114" s="142">
        <f t="shared" si="7"/>
        <v>0</v>
      </c>
      <c r="I114" s="168" t="str">
        <f>IF(AND(B114&gt;= Readonly_Length_Matching_Rule!$B$21, B114&lt;=Readonly_Length_Matching_Rule!$C$21),"Pass","Fail")</f>
        <v>Pass</v>
      </c>
      <c r="J114" s="168" t="str">
        <f>IF(AND(C114&gt;= Readonly_Length_Matching_Rule!$D$21, C114&lt;=Readonly_Length_Matching_Rule!$E$21),"Pass","Fail")</f>
        <v>Fail</v>
      </c>
      <c r="K114" s="168" t="str">
        <f>IF(AND(D114&gt;= Readonly_Length_Matching_Rule!$F$21, D114&lt;=Readonly_Length_Matching_Rule!$G$21),"Pass","Fail")</f>
        <v>Fail</v>
      </c>
      <c r="L114" s="168" t="str">
        <f>IF(AND(E114&gt;= Readonly_Length_Matching_Rule!$H$21, E114&lt;=Readonly_Length_Matching_Rule!$I$21),"Pass","Fail")</f>
        <v>Fail</v>
      </c>
      <c r="M114" s="168" t="str">
        <f>IF(AND(F114&gt;= Readonly_Length_Matching_Rule!$J$21, F114&lt;=Readonly_Length_Matching_Rule!$K$21),"Pass","Fail")</f>
        <v>Fail</v>
      </c>
      <c r="N114" s="168" t="str">
        <f>IF(AND(G114&gt;= Readonly_Length_Matching_Rule!$L$21, G114&lt;=Readonly_Length_Matching_Rule!$M$21),"Pass","Fail")</f>
        <v>Fail</v>
      </c>
      <c r="O114" s="179" t="str">
        <f>IF(AND(H114&gt;= Readonly_Length_Matching_Rule!$B$12, H114&lt;=Readonly_Length_Matching_Rule!$C$12),"Pass","Fail")</f>
        <v>Fail</v>
      </c>
      <c r="P114" s="180"/>
      <c r="Q114" s="181"/>
      <c r="R114" s="182"/>
      <c r="S114" s="183" t="str">
        <f>IF(AND(H114&gt;= (Clock!$H$4-500), H114&lt;= (Clock!$H$4+500)),"Pass","Fail")</f>
        <v>Pass</v>
      </c>
      <c r="T114" s="113"/>
    </row>
    <row r="115" spans="1:20" s="95" customFormat="1" ht="11.4">
      <c r="A115" s="121" t="s">
        <v>150</v>
      </c>
      <c r="B115" s="142">
        <f>$B$15</f>
        <v>0</v>
      </c>
      <c r="C115" s="142">
        <f>$C$15</f>
        <v>0</v>
      </c>
      <c r="D115" s="158"/>
      <c r="E115" s="158"/>
      <c r="F115" s="158"/>
      <c r="G115" s="142">
        <f>$G$15</f>
        <v>0</v>
      </c>
      <c r="H115" s="142">
        <f t="shared" si="7"/>
        <v>0</v>
      </c>
      <c r="I115" s="168" t="str">
        <f>IF(AND(B115&gt;= Readonly_Length_Matching_Rule!$B$21, B115&lt;=Readonly_Length_Matching_Rule!$C$21),"Pass","Fail")</f>
        <v>Pass</v>
      </c>
      <c r="J115" s="168" t="str">
        <f>IF(AND(C115&gt;= Readonly_Length_Matching_Rule!$D$21, C115&lt;=Readonly_Length_Matching_Rule!$E$21),"Pass","Fail")</f>
        <v>Fail</v>
      </c>
      <c r="K115" s="168" t="str">
        <f>IF(AND(D115&gt;= Readonly_Length_Matching_Rule!$F$21, D115&lt;=Readonly_Length_Matching_Rule!$G$21),"Pass","Fail")</f>
        <v>Fail</v>
      </c>
      <c r="L115" s="168" t="str">
        <f>IF(AND(E115&gt;= Readonly_Length_Matching_Rule!$H$21, E115&lt;=Readonly_Length_Matching_Rule!$I$21),"Pass","Fail")</f>
        <v>Fail</v>
      </c>
      <c r="M115" s="168" t="str">
        <f>IF(AND(F115&gt;= Readonly_Length_Matching_Rule!$J$21, F115&lt;=Readonly_Length_Matching_Rule!$K$21),"Pass","Fail")</f>
        <v>Fail</v>
      </c>
      <c r="N115" s="168" t="str">
        <f>IF(AND(G115&gt;= Readonly_Length_Matching_Rule!$L$21, G115&lt;=Readonly_Length_Matching_Rule!$M$21),"Pass","Fail")</f>
        <v>Fail</v>
      </c>
      <c r="O115" s="179" t="str">
        <f>IF(AND(H115&gt;= Readonly_Length_Matching_Rule!$B$12, H115&lt;=Readonly_Length_Matching_Rule!$C$12),"Pass","Fail")</f>
        <v>Fail</v>
      </c>
      <c r="P115" s="180"/>
      <c r="Q115" s="181"/>
      <c r="R115" s="182"/>
      <c r="S115" s="183" t="str">
        <f>IF(AND(H115&gt;= (Clock!$H$4-500), H115&lt;= (Clock!$H$4+500)),"Pass","Fail")</f>
        <v>Pass</v>
      </c>
      <c r="T115" s="113"/>
    </row>
    <row r="116" spans="1:20" s="95" customFormat="1" ht="11.4">
      <c r="A116" s="121" t="s">
        <v>151</v>
      </c>
      <c r="B116" s="142">
        <f>$B$16</f>
        <v>0</v>
      </c>
      <c r="C116" s="142">
        <f>$C$16</f>
        <v>0</v>
      </c>
      <c r="D116" s="158"/>
      <c r="E116" s="158"/>
      <c r="F116" s="158"/>
      <c r="G116" s="142">
        <f>$G$16</f>
        <v>0</v>
      </c>
      <c r="H116" s="142">
        <f t="shared" si="7"/>
        <v>0</v>
      </c>
      <c r="I116" s="168" t="str">
        <f>IF(AND(B116&gt;= Readonly_Length_Matching_Rule!$B$21, B116&lt;=Readonly_Length_Matching_Rule!$C$21),"Pass","Fail")</f>
        <v>Pass</v>
      </c>
      <c r="J116" s="168" t="str">
        <f>IF(AND(C116&gt;= Readonly_Length_Matching_Rule!$D$21, C116&lt;=Readonly_Length_Matching_Rule!$E$21),"Pass","Fail")</f>
        <v>Fail</v>
      </c>
      <c r="K116" s="168" t="str">
        <f>IF(AND(D116&gt;= Readonly_Length_Matching_Rule!$F$21, D116&lt;=Readonly_Length_Matching_Rule!$G$21),"Pass","Fail")</f>
        <v>Fail</v>
      </c>
      <c r="L116" s="168" t="str">
        <f>IF(AND(E116&gt;= Readonly_Length_Matching_Rule!$H$21, E116&lt;=Readonly_Length_Matching_Rule!$I$21),"Pass","Fail")</f>
        <v>Fail</v>
      </c>
      <c r="M116" s="168" t="str">
        <f>IF(AND(F116&gt;= Readonly_Length_Matching_Rule!$J$21, F116&lt;=Readonly_Length_Matching_Rule!$K$21),"Pass","Fail")</f>
        <v>Fail</v>
      </c>
      <c r="N116" s="168" t="str">
        <f>IF(AND(G116&gt;= Readonly_Length_Matching_Rule!$L$21, G116&lt;=Readonly_Length_Matching_Rule!$M$21),"Pass","Fail")</f>
        <v>Fail</v>
      </c>
      <c r="O116" s="179" t="str">
        <f>IF(AND(H116&gt;= Readonly_Length_Matching_Rule!$B$12, H116&lt;=Readonly_Length_Matching_Rule!$C$12),"Pass","Fail")</f>
        <v>Fail</v>
      </c>
      <c r="P116" s="180"/>
      <c r="Q116" s="181"/>
      <c r="R116" s="182"/>
      <c r="S116" s="183" t="str">
        <f>IF(AND(H116&gt;= (Clock!$H$4-500), H116&lt;= (Clock!$H$4+500)),"Pass","Fail")</f>
        <v>Pass</v>
      </c>
      <c r="T116" s="113"/>
    </row>
    <row r="117" spans="1:20" s="95" customFormat="1" ht="11.4">
      <c r="A117" s="121" t="s">
        <v>152</v>
      </c>
      <c r="B117" s="142">
        <f>$B$17</f>
        <v>0</v>
      </c>
      <c r="C117" s="142">
        <f>$C$17</f>
        <v>0</v>
      </c>
      <c r="D117" s="158"/>
      <c r="E117" s="158"/>
      <c r="F117" s="158"/>
      <c r="G117" s="142">
        <f>$G$17</f>
        <v>0</v>
      </c>
      <c r="H117" s="142">
        <f t="shared" si="7"/>
        <v>0</v>
      </c>
      <c r="I117" s="168" t="str">
        <f>IF(AND(B117&gt;= Readonly_Length_Matching_Rule!$B$21, B117&lt;=Readonly_Length_Matching_Rule!$C$21),"Pass","Fail")</f>
        <v>Pass</v>
      </c>
      <c r="J117" s="168" t="str">
        <f>IF(AND(C117&gt;= Readonly_Length_Matching_Rule!$D$21, C117&lt;=Readonly_Length_Matching_Rule!$E$21),"Pass","Fail")</f>
        <v>Fail</v>
      </c>
      <c r="K117" s="168" t="str">
        <f>IF(AND(D117&gt;= Readonly_Length_Matching_Rule!$F$21, D117&lt;=Readonly_Length_Matching_Rule!$G$21),"Pass","Fail")</f>
        <v>Fail</v>
      </c>
      <c r="L117" s="168" t="str">
        <f>IF(AND(E117&gt;= Readonly_Length_Matching_Rule!$H$21, E117&lt;=Readonly_Length_Matching_Rule!$I$21),"Pass","Fail")</f>
        <v>Fail</v>
      </c>
      <c r="M117" s="168" t="str">
        <f>IF(AND(F117&gt;= Readonly_Length_Matching_Rule!$J$21, F117&lt;=Readonly_Length_Matching_Rule!$K$21),"Pass","Fail")</f>
        <v>Fail</v>
      </c>
      <c r="N117" s="168" t="str">
        <f>IF(AND(G117&gt;= Readonly_Length_Matching_Rule!$L$21, G117&lt;=Readonly_Length_Matching_Rule!$M$21),"Pass","Fail")</f>
        <v>Fail</v>
      </c>
      <c r="O117" s="179" t="str">
        <f>IF(AND(H117&gt;= Readonly_Length_Matching_Rule!$B$12, H117&lt;=Readonly_Length_Matching_Rule!$C$12),"Pass","Fail")</f>
        <v>Fail</v>
      </c>
      <c r="P117" s="180"/>
      <c r="Q117" s="181"/>
      <c r="R117" s="182"/>
      <c r="S117" s="183" t="str">
        <f>IF(AND(H117&gt;= (Clock!$H$4-500), H117&lt;= (Clock!$H$4+500)),"Pass","Fail")</f>
        <v>Pass</v>
      </c>
      <c r="T117" s="113"/>
    </row>
    <row r="118" spans="1:20" s="95" customFormat="1" ht="11.4">
      <c r="A118" s="121" t="s">
        <v>153</v>
      </c>
      <c r="B118" s="142">
        <f>$B$18</f>
        <v>0</v>
      </c>
      <c r="C118" s="142">
        <f>$C$18</f>
        <v>0</v>
      </c>
      <c r="D118" s="158"/>
      <c r="E118" s="158"/>
      <c r="F118" s="158"/>
      <c r="G118" s="142">
        <f>$G$18</f>
        <v>0</v>
      </c>
      <c r="H118" s="142">
        <f t="shared" si="7"/>
        <v>0</v>
      </c>
      <c r="I118" s="168" t="str">
        <f>IF(AND(B118&gt;= Readonly_Length_Matching_Rule!$B$21, B118&lt;=Readonly_Length_Matching_Rule!$C$21),"Pass","Fail")</f>
        <v>Pass</v>
      </c>
      <c r="J118" s="168" t="str">
        <f>IF(AND(C118&gt;= Readonly_Length_Matching_Rule!$D$21, C118&lt;=Readonly_Length_Matching_Rule!$E$21),"Pass","Fail")</f>
        <v>Fail</v>
      </c>
      <c r="K118" s="168" t="str">
        <f>IF(AND(D118&gt;= Readonly_Length_Matching_Rule!$F$21, D118&lt;=Readonly_Length_Matching_Rule!$G$21),"Pass","Fail")</f>
        <v>Fail</v>
      </c>
      <c r="L118" s="168" t="str">
        <f>IF(AND(E118&gt;= Readonly_Length_Matching_Rule!$H$21, E118&lt;=Readonly_Length_Matching_Rule!$I$21),"Pass","Fail")</f>
        <v>Fail</v>
      </c>
      <c r="M118" s="168" t="str">
        <f>IF(AND(F118&gt;= Readonly_Length_Matching_Rule!$J$21, F118&lt;=Readonly_Length_Matching_Rule!$K$21),"Pass","Fail")</f>
        <v>Fail</v>
      </c>
      <c r="N118" s="168" t="str">
        <f>IF(AND(G118&gt;= Readonly_Length_Matching_Rule!$L$21, G118&lt;=Readonly_Length_Matching_Rule!$M$21),"Pass","Fail")</f>
        <v>Fail</v>
      </c>
      <c r="O118" s="179" t="str">
        <f>IF(AND(H118&gt;= Readonly_Length_Matching_Rule!$B$12, H118&lt;=Readonly_Length_Matching_Rule!$C$12),"Pass","Fail")</f>
        <v>Fail</v>
      </c>
      <c r="P118" s="180"/>
      <c r="Q118" s="181"/>
      <c r="R118" s="182"/>
      <c r="S118" s="183" t="str">
        <f>IF(AND(H118&gt;= (Clock!$H$4-500), H118&lt;= (Clock!$H$4+500)),"Pass","Fail")</f>
        <v>Pass</v>
      </c>
      <c r="T118" s="113"/>
    </row>
    <row r="119" spans="1:20" s="95" customFormat="1" ht="11.4">
      <c r="A119" s="121" t="s">
        <v>154</v>
      </c>
      <c r="B119" s="142">
        <f>$B$19</f>
        <v>0</v>
      </c>
      <c r="C119" s="142">
        <f>$C$19</f>
        <v>0</v>
      </c>
      <c r="D119" s="158"/>
      <c r="E119" s="158"/>
      <c r="F119" s="158"/>
      <c r="G119" s="142">
        <f>$G$19</f>
        <v>0</v>
      </c>
      <c r="H119" s="142">
        <f>SUM(B119:F119)</f>
        <v>0</v>
      </c>
      <c r="I119" s="168" t="str">
        <f>IF(AND(B119&gt;= Readonly_Length_Matching_Rule!$B$21, B119&lt;=Readonly_Length_Matching_Rule!$C$21),"Pass","Fail")</f>
        <v>Pass</v>
      </c>
      <c r="J119" s="168" t="str">
        <f>IF(AND(C119&gt;= Readonly_Length_Matching_Rule!$D$21, C119&lt;=Readonly_Length_Matching_Rule!$E$21),"Pass","Fail")</f>
        <v>Fail</v>
      </c>
      <c r="K119" s="168" t="str">
        <f>IF(AND(D119&gt;= Readonly_Length_Matching_Rule!$F$21, D119&lt;=Readonly_Length_Matching_Rule!$G$21),"Pass","Fail")</f>
        <v>Fail</v>
      </c>
      <c r="L119" s="168" t="str">
        <f>IF(AND(E119&gt;= Readonly_Length_Matching_Rule!$H$21, E119&lt;=Readonly_Length_Matching_Rule!$I$21),"Pass","Fail")</f>
        <v>Fail</v>
      </c>
      <c r="M119" s="168" t="str">
        <f>IF(AND(F119&gt;= Readonly_Length_Matching_Rule!$J$21, F119&lt;=Readonly_Length_Matching_Rule!$K$21),"Pass","Fail")</f>
        <v>Fail</v>
      </c>
      <c r="N119" s="168" t="str">
        <f>IF(AND(G119&gt;= Readonly_Length_Matching_Rule!$L$21, G119&lt;=Readonly_Length_Matching_Rule!$M$21),"Pass","Fail")</f>
        <v>Fail</v>
      </c>
      <c r="O119" s="179" t="str">
        <f>IF(AND(H119&gt;= Readonly_Length_Matching_Rule!$B$12, H119&lt;=Readonly_Length_Matching_Rule!$C$12),"Pass","Fail")</f>
        <v>Fail</v>
      </c>
      <c r="P119" s="180"/>
      <c r="Q119" s="181"/>
      <c r="R119" s="182"/>
      <c r="S119" s="183" t="str">
        <f>IF(AND(H119&gt;= (Clock!$H$4-500), H119&lt;= (Clock!$H$4+500)),"Pass","Fail")</f>
        <v>Pass</v>
      </c>
      <c r="T119" s="113"/>
    </row>
    <row r="120" spans="1:20" s="95" customFormat="1" ht="11.4">
      <c r="A120" s="118" t="s">
        <v>159</v>
      </c>
      <c r="B120" s="164"/>
      <c r="C120" s="165"/>
      <c r="D120" s="162"/>
      <c r="E120" s="162"/>
      <c r="F120" s="162"/>
      <c r="G120" s="165"/>
      <c r="H120" s="163"/>
      <c r="I120" s="165"/>
      <c r="J120" s="165"/>
      <c r="K120" s="165"/>
      <c r="L120" s="165"/>
      <c r="M120" s="165"/>
      <c r="N120" s="165"/>
      <c r="O120" s="175"/>
      <c r="P120" s="176"/>
      <c r="Q120" s="177"/>
      <c r="R120" s="178"/>
      <c r="S120" s="166"/>
      <c r="T120" s="50"/>
    </row>
    <row r="121" spans="1:20" s="95" customFormat="1" ht="11.4">
      <c r="A121" s="121" t="s">
        <v>155</v>
      </c>
      <c r="B121" s="142">
        <f>$B$21</f>
        <v>0</v>
      </c>
      <c r="C121" s="142">
        <f>$C$21</f>
        <v>0</v>
      </c>
      <c r="D121" s="158"/>
      <c r="E121" s="158"/>
      <c r="F121" s="158"/>
      <c r="G121" s="142">
        <f>$G$21</f>
        <v>0</v>
      </c>
      <c r="H121" s="142">
        <f t="shared" si="7"/>
        <v>0</v>
      </c>
      <c r="I121" s="168" t="str">
        <f>IF(AND(B121&gt;= Readonly_Length_Matching_Rule!$B$21, B121&lt;=Readonly_Length_Matching_Rule!$C$21),"Pass","Fail")</f>
        <v>Pass</v>
      </c>
      <c r="J121" s="168" t="str">
        <f>IF(AND(C121&gt;= Readonly_Length_Matching_Rule!$D$21, C121&lt;=Readonly_Length_Matching_Rule!$E$21),"Pass","Fail")</f>
        <v>Fail</v>
      </c>
      <c r="K121" s="168" t="str">
        <f>IF(AND(D121&gt;= Readonly_Length_Matching_Rule!$F$21, D121&lt;=Readonly_Length_Matching_Rule!$G$21),"Pass","Fail")</f>
        <v>Fail</v>
      </c>
      <c r="L121" s="168" t="str">
        <f>IF(AND(E121&gt;= Readonly_Length_Matching_Rule!$H$21, E121&lt;=Readonly_Length_Matching_Rule!$I$21),"Pass","Fail")</f>
        <v>Fail</v>
      </c>
      <c r="M121" s="168" t="str">
        <f>IF(AND(F121&gt;= Readonly_Length_Matching_Rule!$J$21, F121&lt;=Readonly_Length_Matching_Rule!$K$21),"Pass","Fail")</f>
        <v>Fail</v>
      </c>
      <c r="N121" s="168" t="str">
        <f>IF(AND(G121&gt;= Readonly_Length_Matching_Rule!$L$21, G121&lt;=Readonly_Length_Matching_Rule!$M$21),"Pass","Fail")</f>
        <v>Fail</v>
      </c>
      <c r="O121" s="179" t="str">
        <f>IF(AND(H121&gt;= Readonly_Length_Matching_Rule!$B$12, H121&lt;=Readonly_Length_Matching_Rule!$C$12),"Pass","Fail")</f>
        <v>Fail</v>
      </c>
      <c r="P121" s="180"/>
      <c r="Q121" s="181"/>
      <c r="R121" s="182"/>
      <c r="S121" s="183" t="str">
        <f>IF(AND(H121&gt;= (Clock!$H$4-500), H121&lt;= (Clock!$H$4+500)),"Pass","Fail")</f>
        <v>Pass</v>
      </c>
      <c r="T121" s="113"/>
    </row>
    <row r="122" spans="1:20" s="95" customFormat="1" ht="11.4">
      <c r="A122" s="121" t="s">
        <v>156</v>
      </c>
      <c r="B122" s="142">
        <f>$B$22</f>
        <v>0</v>
      </c>
      <c r="C122" s="142">
        <f>$C$22</f>
        <v>0</v>
      </c>
      <c r="D122" s="158"/>
      <c r="E122" s="158"/>
      <c r="F122" s="158"/>
      <c r="G122" s="142">
        <f>$G$22</f>
        <v>0</v>
      </c>
      <c r="H122" s="142">
        <f t="shared" si="7"/>
        <v>0</v>
      </c>
      <c r="I122" s="168" t="str">
        <f>IF(AND(B122&gt;= Readonly_Length_Matching_Rule!$B$21, B122&lt;=Readonly_Length_Matching_Rule!$C$21),"Pass","Fail")</f>
        <v>Pass</v>
      </c>
      <c r="J122" s="168" t="str">
        <f>IF(AND(C122&gt;= Readonly_Length_Matching_Rule!$D$21, C122&lt;=Readonly_Length_Matching_Rule!$E$21),"Pass","Fail")</f>
        <v>Fail</v>
      </c>
      <c r="K122" s="168" t="str">
        <f>IF(AND(D122&gt;= Readonly_Length_Matching_Rule!$F$21, D122&lt;=Readonly_Length_Matching_Rule!$G$21),"Pass","Fail")</f>
        <v>Fail</v>
      </c>
      <c r="L122" s="168" t="str">
        <f>IF(AND(E122&gt;= Readonly_Length_Matching_Rule!$H$21, E122&lt;=Readonly_Length_Matching_Rule!$I$21),"Pass","Fail")</f>
        <v>Fail</v>
      </c>
      <c r="M122" s="168" t="str">
        <f>IF(AND(F122&gt;= Readonly_Length_Matching_Rule!$J$21, F122&lt;=Readonly_Length_Matching_Rule!$K$21),"Pass","Fail")</f>
        <v>Fail</v>
      </c>
      <c r="N122" s="168" t="str">
        <f>IF(AND(G122&gt;= Readonly_Length_Matching_Rule!$L$21, G122&lt;=Readonly_Length_Matching_Rule!$M$21),"Pass","Fail")</f>
        <v>Fail</v>
      </c>
      <c r="O122" s="179" t="str">
        <f>IF(AND(H122&gt;= Readonly_Length_Matching_Rule!$B$12, H122&lt;=Readonly_Length_Matching_Rule!$C$12),"Pass","Fail")</f>
        <v>Fail</v>
      </c>
      <c r="P122" s="180"/>
      <c r="Q122" s="181"/>
      <c r="R122" s="182"/>
      <c r="S122" s="183" t="str">
        <f>IF(AND(H122&gt;= (Clock!$H$4-500), H122&lt;= (Clock!$H$4+500)),"Pass","Fail")</f>
        <v>Pass</v>
      </c>
      <c r="T122" s="113"/>
    </row>
    <row r="123" spans="1:20" s="95" customFormat="1" ht="11.4">
      <c r="A123" s="121" t="s">
        <v>157</v>
      </c>
      <c r="B123" s="142">
        <f>$B$23</f>
        <v>0</v>
      </c>
      <c r="C123" s="142">
        <f>$C$23</f>
        <v>0</v>
      </c>
      <c r="D123" s="158"/>
      <c r="E123" s="158"/>
      <c r="F123" s="158"/>
      <c r="G123" s="142">
        <f>$G$23</f>
        <v>0</v>
      </c>
      <c r="H123" s="142">
        <f>SUM(B123:F123)</f>
        <v>0</v>
      </c>
      <c r="I123" s="168" t="str">
        <f>IF(AND(B123&gt;= Readonly_Length_Matching_Rule!$B$21, B123&lt;=Readonly_Length_Matching_Rule!$C$21),"Pass","Fail")</f>
        <v>Pass</v>
      </c>
      <c r="J123" s="168" t="str">
        <f>IF(AND(C123&gt;= Readonly_Length_Matching_Rule!$D$21, C123&lt;=Readonly_Length_Matching_Rule!$E$21),"Pass","Fail")</f>
        <v>Fail</v>
      </c>
      <c r="K123" s="168" t="str">
        <f>IF(AND(D123&gt;= Readonly_Length_Matching_Rule!$F$21, D123&lt;=Readonly_Length_Matching_Rule!$G$21),"Pass","Fail")</f>
        <v>Fail</v>
      </c>
      <c r="L123" s="168" t="str">
        <f>IF(AND(E123&gt;= Readonly_Length_Matching_Rule!$H$21, E123&lt;=Readonly_Length_Matching_Rule!$I$21),"Pass","Fail")</f>
        <v>Fail</v>
      </c>
      <c r="M123" s="168" t="str">
        <f>IF(AND(F123&gt;= Readonly_Length_Matching_Rule!$J$21, F123&lt;=Readonly_Length_Matching_Rule!$K$21),"Pass","Fail")</f>
        <v>Fail</v>
      </c>
      <c r="N123" s="168" t="str">
        <f>IF(AND(G123&gt;= Readonly_Length_Matching_Rule!$L$21, G123&lt;=Readonly_Length_Matching_Rule!$M$21),"Pass","Fail")</f>
        <v>Fail</v>
      </c>
      <c r="O123" s="179" t="str">
        <f>IF(AND(H123&gt;= Readonly_Length_Matching_Rule!$B$12, H123&lt;=Readonly_Length_Matching_Rule!$C$12),"Pass","Fail")</f>
        <v>Fail</v>
      </c>
      <c r="P123" s="180"/>
      <c r="Q123" s="181"/>
      <c r="R123" s="182"/>
      <c r="S123" s="183" t="str">
        <f>IF(AND(H123&gt;= (Clock!$H$4-500), H123&lt;= (Clock!$H$4+500)),"Pass","Fail")</f>
        <v>Pass</v>
      </c>
      <c r="T123" s="113"/>
    </row>
    <row r="124" spans="1:20" s="95" customFormat="1" ht="11.4">
      <c r="A124" s="118" t="s">
        <v>163</v>
      </c>
      <c r="B124" s="164"/>
      <c r="C124" s="164"/>
      <c r="D124" s="162"/>
      <c r="E124" s="162"/>
      <c r="F124" s="162"/>
      <c r="G124" s="165"/>
      <c r="H124" s="163"/>
      <c r="I124" s="165"/>
      <c r="J124" s="165"/>
      <c r="K124" s="165"/>
      <c r="L124" s="165"/>
      <c r="M124" s="165"/>
      <c r="N124" s="165"/>
      <c r="O124" s="175"/>
      <c r="P124" s="176"/>
      <c r="Q124" s="177"/>
      <c r="R124" s="178"/>
      <c r="S124" s="166"/>
      <c r="T124" s="50"/>
    </row>
    <row r="125" spans="1:20" s="95" customFormat="1" ht="11.4">
      <c r="A125" s="121" t="s">
        <v>160</v>
      </c>
      <c r="B125" s="142">
        <f>$B$25</f>
        <v>0</v>
      </c>
      <c r="C125" s="142">
        <f>$C$25</f>
        <v>0</v>
      </c>
      <c r="D125" s="158"/>
      <c r="E125" s="158"/>
      <c r="F125" s="158"/>
      <c r="G125" s="142">
        <f>$G$25</f>
        <v>0</v>
      </c>
      <c r="H125" s="142">
        <f>SUM(B125:F125)</f>
        <v>0</v>
      </c>
      <c r="I125" s="168" t="str">
        <f>IF(AND(B125&gt;= Readonly_Length_Matching_Rule!$B$21, B125&lt;=Readonly_Length_Matching_Rule!$C$21),"Pass","Fail")</f>
        <v>Pass</v>
      </c>
      <c r="J125" s="168" t="str">
        <f>IF(AND(C125&gt;= Readonly_Length_Matching_Rule!$D$21, C125&lt;=Readonly_Length_Matching_Rule!$E$21),"Pass","Fail")</f>
        <v>Fail</v>
      </c>
      <c r="K125" s="168" t="str">
        <f>IF(AND(D125&gt;= Readonly_Length_Matching_Rule!$F$21, D125&lt;=Readonly_Length_Matching_Rule!$G$21),"Pass","Fail")</f>
        <v>Fail</v>
      </c>
      <c r="L125" s="168" t="str">
        <f>IF(AND(E125&gt;= Readonly_Length_Matching_Rule!$H$21, E125&lt;=Readonly_Length_Matching_Rule!$I$21),"Pass","Fail")</f>
        <v>Fail</v>
      </c>
      <c r="M125" s="168" t="str">
        <f>IF(AND(F125&gt;= Readonly_Length_Matching_Rule!$J$21, F125&lt;=Readonly_Length_Matching_Rule!$K$21),"Pass","Fail")</f>
        <v>Fail</v>
      </c>
      <c r="N125" s="168" t="str">
        <f>IF(AND(G125&gt;= Readonly_Length_Matching_Rule!$L$21, G125&lt;=Readonly_Length_Matching_Rule!$M$21),"Pass","Fail")</f>
        <v>Fail</v>
      </c>
      <c r="O125" s="179" t="str">
        <f>IF(AND(H125&gt;= Readonly_Length_Matching_Rule!$B$12, H125&lt;=Readonly_Length_Matching_Rule!$C$12),"Pass","Fail")</f>
        <v>Fail</v>
      </c>
      <c r="P125" s="180"/>
      <c r="Q125" s="181"/>
      <c r="R125" s="182"/>
      <c r="S125" s="183" t="str">
        <f>IF(AND(H125&gt;= (Clock!$H$4-500), H125&lt;= (Clock!$H$4+500)),"Pass","Fail")</f>
        <v>Pass</v>
      </c>
      <c r="T125" s="113"/>
    </row>
    <row r="126" spans="1:20" s="95" customFormat="1" ht="11.4">
      <c r="A126" s="121" t="s">
        <v>161</v>
      </c>
      <c r="B126" s="142">
        <f>$B$26</f>
        <v>0</v>
      </c>
      <c r="C126" s="142">
        <f>$C$26</f>
        <v>0</v>
      </c>
      <c r="D126" s="158"/>
      <c r="E126" s="158"/>
      <c r="F126" s="158"/>
      <c r="G126" s="142">
        <f>$G$26</f>
        <v>0</v>
      </c>
      <c r="H126" s="142">
        <f>SUM(B126:F126)</f>
        <v>0</v>
      </c>
      <c r="I126" s="168" t="str">
        <f>IF(AND(B126&gt;= Readonly_Length_Matching_Rule!$B$21, B126&lt;=Readonly_Length_Matching_Rule!$C$21),"Pass","Fail")</f>
        <v>Pass</v>
      </c>
      <c r="J126" s="168" t="str">
        <f>IF(AND(C126&gt;= Readonly_Length_Matching_Rule!$D$21, C126&lt;=Readonly_Length_Matching_Rule!$E$21),"Pass","Fail")</f>
        <v>Fail</v>
      </c>
      <c r="K126" s="168" t="str">
        <f>IF(AND(D126&gt;= Readonly_Length_Matching_Rule!$F$21, D126&lt;=Readonly_Length_Matching_Rule!$G$21),"Pass","Fail")</f>
        <v>Fail</v>
      </c>
      <c r="L126" s="168" t="str">
        <f>IF(AND(E126&gt;= Readonly_Length_Matching_Rule!$H$21, E126&lt;=Readonly_Length_Matching_Rule!$I$21),"Pass","Fail")</f>
        <v>Fail</v>
      </c>
      <c r="M126" s="168" t="str">
        <f>IF(AND(F126&gt;= Readonly_Length_Matching_Rule!$J$21, F126&lt;=Readonly_Length_Matching_Rule!$K$21),"Pass","Fail")</f>
        <v>Fail</v>
      </c>
      <c r="N126" s="168" t="str">
        <f>IF(AND(G126&gt;= Readonly_Length_Matching_Rule!$L$21, G126&lt;=Readonly_Length_Matching_Rule!$M$21),"Pass","Fail")</f>
        <v>Fail</v>
      </c>
      <c r="O126" s="179" t="str">
        <f>IF(AND(H126&gt;= Readonly_Length_Matching_Rule!$B$12, H126&lt;=Readonly_Length_Matching_Rule!$C$12),"Pass","Fail")</f>
        <v>Fail</v>
      </c>
      <c r="P126" s="180"/>
      <c r="Q126" s="181"/>
      <c r="R126" s="182"/>
      <c r="S126" s="183" t="str">
        <f>IF(AND(H126&gt;= (Clock!$H$4-500), H126&lt;= (Clock!$H$4+500)),"Pass","Fail")</f>
        <v>Pass</v>
      </c>
      <c r="T126" s="113"/>
    </row>
    <row r="127" spans="1:20" s="95" customFormat="1" ht="11.4">
      <c r="A127" s="121" t="s">
        <v>162</v>
      </c>
      <c r="B127" s="142">
        <f>$B$27</f>
        <v>0</v>
      </c>
      <c r="C127" s="142">
        <f>$C$27</f>
        <v>0</v>
      </c>
      <c r="D127" s="158"/>
      <c r="E127" s="158"/>
      <c r="F127" s="158"/>
      <c r="G127" s="142">
        <f>$G$27</f>
        <v>0</v>
      </c>
      <c r="H127" s="142">
        <f>SUM(B127:F127)</f>
        <v>0</v>
      </c>
      <c r="I127" s="168" t="str">
        <f>IF(AND(B127&gt;= Readonly_Length_Matching_Rule!$B$21, B127&lt;=Readonly_Length_Matching_Rule!$C$21),"Pass","Fail")</f>
        <v>Pass</v>
      </c>
      <c r="J127" s="168" t="str">
        <f>IF(AND(C127&gt;= Readonly_Length_Matching_Rule!$D$21, C127&lt;=Readonly_Length_Matching_Rule!$E$21),"Pass","Fail")</f>
        <v>Fail</v>
      </c>
      <c r="K127" s="168" t="str">
        <f>IF(AND(D127&gt;= Readonly_Length_Matching_Rule!$F$21, D127&lt;=Readonly_Length_Matching_Rule!$G$21),"Pass","Fail")</f>
        <v>Fail</v>
      </c>
      <c r="L127" s="168" t="str">
        <f>IF(AND(E127&gt;= Readonly_Length_Matching_Rule!$H$21, E127&lt;=Readonly_Length_Matching_Rule!$I$21),"Pass","Fail")</f>
        <v>Fail</v>
      </c>
      <c r="M127" s="168" t="str">
        <f>IF(AND(F127&gt;= Readonly_Length_Matching_Rule!$J$21, F127&lt;=Readonly_Length_Matching_Rule!$K$21),"Pass","Fail")</f>
        <v>Fail</v>
      </c>
      <c r="N127" s="168" t="str">
        <f>IF(AND(G127&gt;= Readonly_Length_Matching_Rule!$L$21, G127&lt;=Readonly_Length_Matching_Rule!$M$21),"Pass","Fail")</f>
        <v>Fail</v>
      </c>
      <c r="O127" s="179" t="str">
        <f>IF(AND(H127&gt;= Readonly_Length_Matching_Rule!$B$12, H127&lt;=Readonly_Length_Matching_Rule!$C$12),"Pass","Fail")</f>
        <v>Fail</v>
      </c>
      <c r="P127" s="180"/>
      <c r="Q127" s="181"/>
      <c r="R127" s="182"/>
      <c r="S127" s="183" t="str">
        <f>IF(AND(H127&gt;= (Clock!$H$4-500), H127&lt;= (Clock!$H$4+500)),"Pass","Fail")</f>
        <v>Pass</v>
      </c>
      <c r="T127" s="113"/>
    </row>
    <row r="128" spans="1:20" s="95" customFormat="1" ht="11.4">
      <c r="A128" s="117" t="s">
        <v>39</v>
      </c>
      <c r="B128" s="143"/>
      <c r="C128" s="144"/>
      <c r="D128" s="144"/>
      <c r="E128" s="144"/>
      <c r="F128" s="167"/>
      <c r="G128" s="144"/>
      <c r="H128" s="159"/>
      <c r="I128" s="144"/>
      <c r="J128" s="144"/>
      <c r="K128" s="144"/>
      <c r="L128" s="144"/>
      <c r="M128" s="144"/>
      <c r="N128" s="144"/>
      <c r="O128" s="170"/>
      <c r="P128" s="176"/>
      <c r="Q128" s="177"/>
      <c r="R128" s="178"/>
      <c r="S128" s="174"/>
      <c r="T128" s="45"/>
    </row>
    <row r="129" spans="1:20" s="95" customFormat="1" ht="11.4">
      <c r="A129" s="118" t="s">
        <v>158</v>
      </c>
      <c r="B129" s="164"/>
      <c r="C129" s="165"/>
      <c r="D129" s="165"/>
      <c r="E129" s="165"/>
      <c r="F129" s="162"/>
      <c r="G129" s="165"/>
      <c r="H129" s="163"/>
      <c r="I129" s="165"/>
      <c r="J129" s="165"/>
      <c r="K129" s="165"/>
      <c r="L129" s="165"/>
      <c r="M129" s="165"/>
      <c r="N129" s="165"/>
      <c r="O129" s="175"/>
      <c r="P129" s="176"/>
      <c r="Q129" s="177"/>
      <c r="R129" s="178"/>
      <c r="S129" s="166"/>
      <c r="T129" s="50"/>
    </row>
    <row r="130" spans="1:20" s="95" customFormat="1" ht="11.4">
      <c r="A130" s="121" t="s">
        <v>140</v>
      </c>
      <c r="B130" s="142">
        <f>$B$5</f>
        <v>0</v>
      </c>
      <c r="C130" s="142">
        <f>$C$5</f>
        <v>0</v>
      </c>
      <c r="D130" s="142">
        <f>$D$105</f>
        <v>0</v>
      </c>
      <c r="E130" s="142">
        <f>$E$105</f>
        <v>0</v>
      </c>
      <c r="F130" s="158"/>
      <c r="G130" s="142">
        <f>$G$5</f>
        <v>0</v>
      </c>
      <c r="H130" s="142">
        <f>SUM(B130:F130)</f>
        <v>0</v>
      </c>
      <c r="I130" s="168" t="str">
        <f>IF(AND(B130&gt;= Readonly_Length_Matching_Rule!$B$21, B130&lt;=Readonly_Length_Matching_Rule!$C$21),"Pass","Fail")</f>
        <v>Pass</v>
      </c>
      <c r="J130" s="168" t="str">
        <f>IF(AND(C130&gt;= Readonly_Length_Matching_Rule!$D$21, C130&lt;=Readonly_Length_Matching_Rule!$E$21),"Pass","Fail")</f>
        <v>Fail</v>
      </c>
      <c r="K130" s="168" t="str">
        <f>IF(AND(D130&gt;= Readonly_Length_Matching_Rule!$F$21, D130&lt;=Readonly_Length_Matching_Rule!$G$21),"Pass","Fail")</f>
        <v>Fail</v>
      </c>
      <c r="L130" s="168" t="str">
        <f>IF(AND(E130&gt;= Readonly_Length_Matching_Rule!$H$21, E130&lt;=Readonly_Length_Matching_Rule!$I$21),"Pass","Fail")</f>
        <v>Fail</v>
      </c>
      <c r="M130" s="168" t="str">
        <f>IF(AND(F130&gt;= Readonly_Length_Matching_Rule!$J$21, F130&lt;=Readonly_Length_Matching_Rule!$K$21),"Pass","Fail")</f>
        <v>Fail</v>
      </c>
      <c r="N130" s="168" t="str">
        <f>IF(AND(G130&gt;= Readonly_Length_Matching_Rule!$L$21, G130&lt;=Readonly_Length_Matching_Rule!$M$21),"Pass","Fail")</f>
        <v>Fail</v>
      </c>
      <c r="O130" s="179" t="str">
        <f>IF(AND(H130&gt;= Readonly_Length_Matching_Rule!$B$12, H130&lt;=Readonly_Length_Matching_Rule!$C$12),"Pass","Fail")</f>
        <v>Fail</v>
      </c>
      <c r="P130" s="180"/>
      <c r="Q130" s="181"/>
      <c r="R130" s="182"/>
      <c r="S130" s="183" t="str">
        <f>IF(AND(H130&gt;= (Clock!$H$4-500), H130&lt;= (Clock!$H$4+500)),"Pass","Fail")</f>
        <v>Pass</v>
      </c>
      <c r="T130" s="113"/>
    </row>
    <row r="131" spans="1:20" s="95" customFormat="1" ht="11.4">
      <c r="A131" s="121" t="s">
        <v>141</v>
      </c>
      <c r="B131" s="142">
        <f>$B$6</f>
        <v>0</v>
      </c>
      <c r="C131" s="142">
        <f>$C$6</f>
        <v>0</v>
      </c>
      <c r="D131" s="142">
        <f>$D$106</f>
        <v>0</v>
      </c>
      <c r="E131" s="142">
        <f>$E$106</f>
        <v>0</v>
      </c>
      <c r="F131" s="158"/>
      <c r="G131" s="142">
        <f>$G$6</f>
        <v>0</v>
      </c>
      <c r="H131" s="142">
        <f t="shared" ref="H131:H147" si="8">SUM(B131:F131)</f>
        <v>0</v>
      </c>
      <c r="I131" s="168" t="str">
        <f>IF(AND(B131&gt;= Readonly_Length_Matching_Rule!$B$21, B131&lt;=Readonly_Length_Matching_Rule!$C$21),"Pass","Fail")</f>
        <v>Pass</v>
      </c>
      <c r="J131" s="168" t="str">
        <f>IF(AND(C131&gt;= Readonly_Length_Matching_Rule!$D$21, C131&lt;=Readonly_Length_Matching_Rule!$E$21),"Pass","Fail")</f>
        <v>Fail</v>
      </c>
      <c r="K131" s="168" t="str">
        <f>IF(AND(D131&gt;= Readonly_Length_Matching_Rule!$F$21, D131&lt;=Readonly_Length_Matching_Rule!$G$21),"Pass","Fail")</f>
        <v>Fail</v>
      </c>
      <c r="L131" s="168" t="str">
        <f>IF(AND(E131&gt;= Readonly_Length_Matching_Rule!$H$21, E131&lt;=Readonly_Length_Matching_Rule!$I$21),"Pass","Fail")</f>
        <v>Fail</v>
      </c>
      <c r="M131" s="168" t="str">
        <f>IF(AND(F131&gt;= Readonly_Length_Matching_Rule!$J$21, F131&lt;=Readonly_Length_Matching_Rule!$K$21),"Pass","Fail")</f>
        <v>Fail</v>
      </c>
      <c r="N131" s="168" t="str">
        <f>IF(AND(G131&gt;= Readonly_Length_Matching_Rule!$L$21, G131&lt;=Readonly_Length_Matching_Rule!$M$21),"Pass","Fail")</f>
        <v>Fail</v>
      </c>
      <c r="O131" s="179" t="str">
        <f>IF(AND(H131&gt;= Readonly_Length_Matching_Rule!$B$12, H131&lt;=Readonly_Length_Matching_Rule!$C$12),"Pass","Fail")</f>
        <v>Fail</v>
      </c>
      <c r="P131" s="180"/>
      <c r="Q131" s="181"/>
      <c r="R131" s="182"/>
      <c r="S131" s="183" t="str">
        <f>IF(AND(H131&gt;= (Clock!$H$4-500), H131&lt;= (Clock!$H$4+500)),"Pass","Fail")</f>
        <v>Pass</v>
      </c>
      <c r="T131" s="113"/>
    </row>
    <row r="132" spans="1:20" s="95" customFormat="1" ht="11.4">
      <c r="A132" s="121" t="s">
        <v>142</v>
      </c>
      <c r="B132" s="142">
        <f>$B$7</f>
        <v>0</v>
      </c>
      <c r="C132" s="142">
        <f>$C$7</f>
        <v>0</v>
      </c>
      <c r="D132" s="142">
        <f>$D$107</f>
        <v>0</v>
      </c>
      <c r="E132" s="142">
        <f>$E$107</f>
        <v>0</v>
      </c>
      <c r="F132" s="158"/>
      <c r="G132" s="142">
        <f>$G$7</f>
        <v>0</v>
      </c>
      <c r="H132" s="142">
        <f t="shared" si="8"/>
        <v>0</v>
      </c>
      <c r="I132" s="168" t="str">
        <f>IF(AND(B132&gt;= Readonly_Length_Matching_Rule!$B$21, B132&lt;=Readonly_Length_Matching_Rule!$C$21),"Pass","Fail")</f>
        <v>Pass</v>
      </c>
      <c r="J132" s="168" t="str">
        <f>IF(AND(C132&gt;= Readonly_Length_Matching_Rule!$D$21, C132&lt;=Readonly_Length_Matching_Rule!$E$21),"Pass","Fail")</f>
        <v>Fail</v>
      </c>
      <c r="K132" s="168" t="str">
        <f>IF(AND(D132&gt;= Readonly_Length_Matching_Rule!$F$21, D132&lt;=Readonly_Length_Matching_Rule!$G$21),"Pass","Fail")</f>
        <v>Fail</v>
      </c>
      <c r="L132" s="168" t="str">
        <f>IF(AND(E132&gt;= Readonly_Length_Matching_Rule!$H$21, E132&lt;=Readonly_Length_Matching_Rule!$I$21),"Pass","Fail")</f>
        <v>Fail</v>
      </c>
      <c r="M132" s="168" t="str">
        <f>IF(AND(F132&gt;= Readonly_Length_Matching_Rule!$J$21, F132&lt;=Readonly_Length_Matching_Rule!$K$21),"Pass","Fail")</f>
        <v>Fail</v>
      </c>
      <c r="N132" s="168" t="str">
        <f>IF(AND(G132&gt;= Readonly_Length_Matching_Rule!$L$21, G132&lt;=Readonly_Length_Matching_Rule!$M$21),"Pass","Fail")</f>
        <v>Fail</v>
      </c>
      <c r="O132" s="179" t="str">
        <f>IF(AND(H132&gt;= Readonly_Length_Matching_Rule!$B$12, H132&lt;=Readonly_Length_Matching_Rule!$C$12),"Pass","Fail")</f>
        <v>Fail</v>
      </c>
      <c r="P132" s="180"/>
      <c r="Q132" s="181"/>
      <c r="R132" s="182"/>
      <c r="S132" s="183" t="str">
        <f>IF(AND(H132&gt;= (Clock!$H$4-500), H132&lt;= (Clock!$H$4+500)),"Pass","Fail")</f>
        <v>Pass</v>
      </c>
      <c r="T132" s="113"/>
    </row>
    <row r="133" spans="1:20" s="95" customFormat="1" ht="11.4">
      <c r="A133" s="121" t="s">
        <v>143</v>
      </c>
      <c r="B133" s="142">
        <f>$B$8</f>
        <v>0</v>
      </c>
      <c r="C133" s="142">
        <f>$C$8</f>
        <v>0</v>
      </c>
      <c r="D133" s="142">
        <f>$D$108</f>
        <v>0</v>
      </c>
      <c r="E133" s="142">
        <f>$E$108</f>
        <v>0</v>
      </c>
      <c r="F133" s="158"/>
      <c r="G133" s="142">
        <f>$G$8</f>
        <v>0</v>
      </c>
      <c r="H133" s="142">
        <f t="shared" si="8"/>
        <v>0</v>
      </c>
      <c r="I133" s="168" t="str">
        <f>IF(AND(B133&gt;= Readonly_Length_Matching_Rule!$B$21, B133&lt;=Readonly_Length_Matching_Rule!$C$21),"Pass","Fail")</f>
        <v>Pass</v>
      </c>
      <c r="J133" s="168" t="str">
        <f>IF(AND(C133&gt;= Readonly_Length_Matching_Rule!$D$21, C133&lt;=Readonly_Length_Matching_Rule!$E$21),"Pass","Fail")</f>
        <v>Fail</v>
      </c>
      <c r="K133" s="168" t="str">
        <f>IF(AND(D133&gt;= Readonly_Length_Matching_Rule!$F$21, D133&lt;=Readonly_Length_Matching_Rule!$G$21),"Pass","Fail")</f>
        <v>Fail</v>
      </c>
      <c r="L133" s="168" t="str">
        <f>IF(AND(E133&gt;= Readonly_Length_Matching_Rule!$H$21, E133&lt;=Readonly_Length_Matching_Rule!$I$21),"Pass","Fail")</f>
        <v>Fail</v>
      </c>
      <c r="M133" s="168" t="str">
        <f>IF(AND(F133&gt;= Readonly_Length_Matching_Rule!$J$21, F133&lt;=Readonly_Length_Matching_Rule!$K$21),"Pass","Fail")</f>
        <v>Fail</v>
      </c>
      <c r="N133" s="168" t="str">
        <f>IF(AND(G133&gt;= Readonly_Length_Matching_Rule!$L$21, G133&lt;=Readonly_Length_Matching_Rule!$M$21),"Pass","Fail")</f>
        <v>Fail</v>
      </c>
      <c r="O133" s="179" t="str">
        <f>IF(AND(H133&gt;= Readonly_Length_Matching_Rule!$B$12, H133&lt;=Readonly_Length_Matching_Rule!$C$12),"Pass","Fail")</f>
        <v>Fail</v>
      </c>
      <c r="P133" s="180"/>
      <c r="Q133" s="181"/>
      <c r="R133" s="182"/>
      <c r="S133" s="183" t="str">
        <f>IF(AND(H133&gt;= (Clock!$H$4-500), H133&lt;= (Clock!$H$4+500)),"Pass","Fail")</f>
        <v>Pass</v>
      </c>
      <c r="T133" s="113"/>
    </row>
    <row r="134" spans="1:20" s="95" customFormat="1" ht="11.4">
      <c r="A134" s="121" t="s">
        <v>144</v>
      </c>
      <c r="B134" s="142">
        <f>$B$9</f>
        <v>0</v>
      </c>
      <c r="C134" s="142">
        <f>$C$9</f>
        <v>0</v>
      </c>
      <c r="D134" s="142">
        <f>$D$109</f>
        <v>0</v>
      </c>
      <c r="E134" s="142">
        <f>$E$109</f>
        <v>0</v>
      </c>
      <c r="F134" s="158"/>
      <c r="G134" s="142">
        <f>$G$9</f>
        <v>0</v>
      </c>
      <c r="H134" s="142">
        <f t="shared" si="8"/>
        <v>0</v>
      </c>
      <c r="I134" s="168" t="str">
        <f>IF(AND(B134&gt;= Readonly_Length_Matching_Rule!$B$21, B134&lt;=Readonly_Length_Matching_Rule!$C$21),"Pass","Fail")</f>
        <v>Pass</v>
      </c>
      <c r="J134" s="168" t="str">
        <f>IF(AND(C134&gt;= Readonly_Length_Matching_Rule!$D$21, C134&lt;=Readonly_Length_Matching_Rule!$E$21),"Pass","Fail")</f>
        <v>Fail</v>
      </c>
      <c r="K134" s="168" t="str">
        <f>IF(AND(D134&gt;= Readonly_Length_Matching_Rule!$F$21, D134&lt;=Readonly_Length_Matching_Rule!$G$21),"Pass","Fail")</f>
        <v>Fail</v>
      </c>
      <c r="L134" s="168" t="str">
        <f>IF(AND(E134&gt;= Readonly_Length_Matching_Rule!$H$21, E134&lt;=Readonly_Length_Matching_Rule!$I$21),"Pass","Fail")</f>
        <v>Fail</v>
      </c>
      <c r="M134" s="168" t="str">
        <f>IF(AND(F134&gt;= Readonly_Length_Matching_Rule!$J$21, F134&lt;=Readonly_Length_Matching_Rule!$K$21),"Pass","Fail")</f>
        <v>Fail</v>
      </c>
      <c r="N134" s="168" t="str">
        <f>IF(AND(G134&gt;= Readonly_Length_Matching_Rule!$L$21, G134&lt;=Readonly_Length_Matching_Rule!$M$21),"Pass","Fail")</f>
        <v>Fail</v>
      </c>
      <c r="O134" s="179" t="str">
        <f>IF(AND(H134&gt;= Readonly_Length_Matching_Rule!$B$12, H134&lt;=Readonly_Length_Matching_Rule!$C$12),"Pass","Fail")</f>
        <v>Fail</v>
      </c>
      <c r="P134" s="180"/>
      <c r="Q134" s="181"/>
      <c r="R134" s="182"/>
      <c r="S134" s="183" t="str">
        <f>IF(AND(H134&gt;= (Clock!$H$4-500), H134&lt;= (Clock!$H$4+500)),"Pass","Fail")</f>
        <v>Pass</v>
      </c>
      <c r="T134" s="113"/>
    </row>
    <row r="135" spans="1:20" s="95" customFormat="1" ht="11.4">
      <c r="A135" s="121" t="s">
        <v>145</v>
      </c>
      <c r="B135" s="142">
        <f>$B$10</f>
        <v>0</v>
      </c>
      <c r="C135" s="142">
        <f>$C$10</f>
        <v>0</v>
      </c>
      <c r="D135" s="142">
        <f>$D$110</f>
        <v>0</v>
      </c>
      <c r="E135" s="142">
        <f>$E$110</f>
        <v>0</v>
      </c>
      <c r="F135" s="158"/>
      <c r="G135" s="142">
        <f>$G$10</f>
        <v>0</v>
      </c>
      <c r="H135" s="142">
        <f t="shared" si="8"/>
        <v>0</v>
      </c>
      <c r="I135" s="168" t="str">
        <f>IF(AND(B135&gt;= Readonly_Length_Matching_Rule!$B$21, B135&lt;=Readonly_Length_Matching_Rule!$C$21),"Pass","Fail")</f>
        <v>Pass</v>
      </c>
      <c r="J135" s="168" t="str">
        <f>IF(AND(C135&gt;= Readonly_Length_Matching_Rule!$D$21, C135&lt;=Readonly_Length_Matching_Rule!$E$21),"Pass","Fail")</f>
        <v>Fail</v>
      </c>
      <c r="K135" s="168" t="str">
        <f>IF(AND(D135&gt;= Readonly_Length_Matching_Rule!$F$21, D135&lt;=Readonly_Length_Matching_Rule!$G$21),"Pass","Fail")</f>
        <v>Fail</v>
      </c>
      <c r="L135" s="168" t="str">
        <f>IF(AND(E135&gt;= Readonly_Length_Matching_Rule!$H$21, E135&lt;=Readonly_Length_Matching_Rule!$I$21),"Pass","Fail")</f>
        <v>Fail</v>
      </c>
      <c r="M135" s="168" t="str">
        <f>IF(AND(F135&gt;= Readonly_Length_Matching_Rule!$J$21, F135&lt;=Readonly_Length_Matching_Rule!$K$21),"Pass","Fail")</f>
        <v>Fail</v>
      </c>
      <c r="N135" s="168" t="str">
        <f>IF(AND(G135&gt;= Readonly_Length_Matching_Rule!$L$21, G135&lt;=Readonly_Length_Matching_Rule!$M$21),"Pass","Fail")</f>
        <v>Fail</v>
      </c>
      <c r="O135" s="179" t="str">
        <f>IF(AND(H135&gt;= Readonly_Length_Matching_Rule!$B$12, H135&lt;=Readonly_Length_Matching_Rule!$C$12),"Pass","Fail")</f>
        <v>Fail</v>
      </c>
      <c r="P135" s="180"/>
      <c r="Q135" s="181"/>
      <c r="R135" s="182"/>
      <c r="S135" s="183" t="str">
        <f>IF(AND(H135&gt;= (Clock!$H$4-500), H135&lt;= (Clock!$H$4+500)),"Pass","Fail")</f>
        <v>Pass</v>
      </c>
      <c r="T135" s="113"/>
    </row>
    <row r="136" spans="1:20" s="95" customFormat="1" ht="11.4">
      <c r="A136" s="121" t="s">
        <v>146</v>
      </c>
      <c r="B136" s="142">
        <f>$B$11</f>
        <v>0</v>
      </c>
      <c r="C136" s="142">
        <f>$C$11</f>
        <v>0</v>
      </c>
      <c r="D136" s="142">
        <f>$D$111</f>
        <v>0</v>
      </c>
      <c r="E136" s="142">
        <f>$E$111</f>
        <v>0</v>
      </c>
      <c r="F136" s="158"/>
      <c r="G136" s="142">
        <f>$G$11</f>
        <v>0</v>
      </c>
      <c r="H136" s="142">
        <f t="shared" si="8"/>
        <v>0</v>
      </c>
      <c r="I136" s="168" t="str">
        <f>IF(AND(B136&gt;= Readonly_Length_Matching_Rule!$B$21, B136&lt;=Readonly_Length_Matching_Rule!$C$21),"Pass","Fail")</f>
        <v>Pass</v>
      </c>
      <c r="J136" s="168" t="str">
        <f>IF(AND(C136&gt;= Readonly_Length_Matching_Rule!$D$21, C136&lt;=Readonly_Length_Matching_Rule!$E$21),"Pass","Fail")</f>
        <v>Fail</v>
      </c>
      <c r="K136" s="168" t="str">
        <f>IF(AND(D136&gt;= Readonly_Length_Matching_Rule!$F$21, D136&lt;=Readonly_Length_Matching_Rule!$G$21),"Pass","Fail")</f>
        <v>Fail</v>
      </c>
      <c r="L136" s="168" t="str">
        <f>IF(AND(E136&gt;= Readonly_Length_Matching_Rule!$H$21, E136&lt;=Readonly_Length_Matching_Rule!$I$21),"Pass","Fail")</f>
        <v>Fail</v>
      </c>
      <c r="M136" s="168" t="str">
        <f>IF(AND(F136&gt;= Readonly_Length_Matching_Rule!$J$21, F136&lt;=Readonly_Length_Matching_Rule!$K$21),"Pass","Fail")</f>
        <v>Fail</v>
      </c>
      <c r="N136" s="168" t="str">
        <f>IF(AND(G136&gt;= Readonly_Length_Matching_Rule!$L$21, G136&lt;=Readonly_Length_Matching_Rule!$M$21),"Pass","Fail")</f>
        <v>Fail</v>
      </c>
      <c r="O136" s="179" t="str">
        <f>IF(AND(H136&gt;= Readonly_Length_Matching_Rule!$B$12, H136&lt;=Readonly_Length_Matching_Rule!$C$12),"Pass","Fail")</f>
        <v>Fail</v>
      </c>
      <c r="P136" s="180"/>
      <c r="Q136" s="181"/>
      <c r="R136" s="182"/>
      <c r="S136" s="183" t="str">
        <f>IF(AND(H136&gt;= (Clock!$H$4-500), H136&lt;= (Clock!$H$4+500)),"Pass","Fail")</f>
        <v>Pass</v>
      </c>
      <c r="T136" s="113"/>
    </row>
    <row r="137" spans="1:20" s="95" customFormat="1" ht="11.4">
      <c r="A137" s="121" t="s">
        <v>147</v>
      </c>
      <c r="B137" s="142">
        <f>$B$12</f>
        <v>0</v>
      </c>
      <c r="C137" s="142">
        <f>$C$12</f>
        <v>0</v>
      </c>
      <c r="D137" s="142">
        <f>$D$112</f>
        <v>0</v>
      </c>
      <c r="E137" s="142">
        <f>$E$112</f>
        <v>0</v>
      </c>
      <c r="F137" s="158"/>
      <c r="G137" s="142">
        <f>$G$12</f>
        <v>0</v>
      </c>
      <c r="H137" s="142">
        <f t="shared" si="8"/>
        <v>0</v>
      </c>
      <c r="I137" s="168" t="str">
        <f>IF(AND(B137&gt;= Readonly_Length_Matching_Rule!$B$21, B137&lt;=Readonly_Length_Matching_Rule!$C$21),"Pass","Fail")</f>
        <v>Pass</v>
      </c>
      <c r="J137" s="168" t="str">
        <f>IF(AND(C137&gt;= Readonly_Length_Matching_Rule!$D$21, C137&lt;=Readonly_Length_Matching_Rule!$E$21),"Pass","Fail")</f>
        <v>Fail</v>
      </c>
      <c r="K137" s="168" t="str">
        <f>IF(AND(D137&gt;= Readonly_Length_Matching_Rule!$F$21, D137&lt;=Readonly_Length_Matching_Rule!$G$21),"Pass","Fail")</f>
        <v>Fail</v>
      </c>
      <c r="L137" s="168" t="str">
        <f>IF(AND(E137&gt;= Readonly_Length_Matching_Rule!$H$21, E137&lt;=Readonly_Length_Matching_Rule!$I$21),"Pass","Fail")</f>
        <v>Fail</v>
      </c>
      <c r="M137" s="168" t="str">
        <f>IF(AND(F137&gt;= Readonly_Length_Matching_Rule!$J$21, F137&lt;=Readonly_Length_Matching_Rule!$K$21),"Pass","Fail")</f>
        <v>Fail</v>
      </c>
      <c r="N137" s="168" t="str">
        <f>IF(AND(G137&gt;= Readonly_Length_Matching_Rule!$L$21, G137&lt;=Readonly_Length_Matching_Rule!$M$21),"Pass","Fail")</f>
        <v>Fail</v>
      </c>
      <c r="O137" s="179" t="str">
        <f>IF(AND(H137&gt;= Readonly_Length_Matching_Rule!$B$12, H137&lt;=Readonly_Length_Matching_Rule!$C$12),"Pass","Fail")</f>
        <v>Fail</v>
      </c>
      <c r="P137" s="180"/>
      <c r="Q137" s="181"/>
      <c r="R137" s="182"/>
      <c r="S137" s="183" t="str">
        <f>IF(AND(H137&gt;= (Clock!$H$4-500), H137&lt;= (Clock!$H$4+500)),"Pass","Fail")</f>
        <v>Pass</v>
      </c>
      <c r="T137" s="113"/>
    </row>
    <row r="138" spans="1:20" s="95" customFormat="1" ht="11.4">
      <c r="A138" s="121" t="s">
        <v>148</v>
      </c>
      <c r="B138" s="142">
        <f>$B$13</f>
        <v>0</v>
      </c>
      <c r="C138" s="142">
        <f>$C$13</f>
        <v>0</v>
      </c>
      <c r="D138" s="142">
        <f>$D$113</f>
        <v>0</v>
      </c>
      <c r="E138" s="142">
        <f>$E$113</f>
        <v>0</v>
      </c>
      <c r="F138" s="158"/>
      <c r="G138" s="142">
        <f>$G$13</f>
        <v>0</v>
      </c>
      <c r="H138" s="142">
        <f t="shared" si="8"/>
        <v>0</v>
      </c>
      <c r="I138" s="168" t="str">
        <f>IF(AND(B138&gt;= Readonly_Length_Matching_Rule!$B$21, B138&lt;=Readonly_Length_Matching_Rule!$C$21),"Pass","Fail")</f>
        <v>Pass</v>
      </c>
      <c r="J138" s="168" t="str">
        <f>IF(AND(C138&gt;= Readonly_Length_Matching_Rule!$D$21, C138&lt;=Readonly_Length_Matching_Rule!$E$21),"Pass","Fail")</f>
        <v>Fail</v>
      </c>
      <c r="K138" s="168" t="str">
        <f>IF(AND(D138&gt;= Readonly_Length_Matching_Rule!$F$21, D138&lt;=Readonly_Length_Matching_Rule!$G$21),"Pass","Fail")</f>
        <v>Fail</v>
      </c>
      <c r="L138" s="168" t="str">
        <f>IF(AND(E138&gt;= Readonly_Length_Matching_Rule!$H$21, E138&lt;=Readonly_Length_Matching_Rule!$I$21),"Pass","Fail")</f>
        <v>Fail</v>
      </c>
      <c r="M138" s="168" t="str">
        <f>IF(AND(F138&gt;= Readonly_Length_Matching_Rule!$J$21, F138&lt;=Readonly_Length_Matching_Rule!$K$21),"Pass","Fail")</f>
        <v>Fail</v>
      </c>
      <c r="N138" s="168" t="str">
        <f>IF(AND(G138&gt;= Readonly_Length_Matching_Rule!$L$21, G138&lt;=Readonly_Length_Matching_Rule!$M$21),"Pass","Fail")</f>
        <v>Fail</v>
      </c>
      <c r="O138" s="179" t="str">
        <f>IF(AND(H138&gt;= Readonly_Length_Matching_Rule!$B$12, H138&lt;=Readonly_Length_Matching_Rule!$C$12),"Pass","Fail")</f>
        <v>Fail</v>
      </c>
      <c r="P138" s="180"/>
      <c r="Q138" s="181"/>
      <c r="R138" s="182"/>
      <c r="S138" s="183" t="str">
        <f>IF(AND(H138&gt;= (Clock!$H$4-500), H138&lt;= (Clock!$H$4+500)),"Pass","Fail")</f>
        <v>Pass</v>
      </c>
      <c r="T138" s="113"/>
    </row>
    <row r="139" spans="1:20" s="95" customFormat="1" ht="11.4">
      <c r="A139" s="121" t="s">
        <v>149</v>
      </c>
      <c r="B139" s="142">
        <f>$B$14</f>
        <v>0</v>
      </c>
      <c r="C139" s="142">
        <f>$C$14</f>
        <v>0</v>
      </c>
      <c r="D139" s="142">
        <f>$D$114</f>
        <v>0</v>
      </c>
      <c r="E139" s="142">
        <f>$E$114</f>
        <v>0</v>
      </c>
      <c r="F139" s="158"/>
      <c r="G139" s="142">
        <f>$G$14</f>
        <v>0</v>
      </c>
      <c r="H139" s="142">
        <f t="shared" si="8"/>
        <v>0</v>
      </c>
      <c r="I139" s="168" t="str">
        <f>IF(AND(B139&gt;= Readonly_Length_Matching_Rule!$B$21, B139&lt;=Readonly_Length_Matching_Rule!$C$21),"Pass","Fail")</f>
        <v>Pass</v>
      </c>
      <c r="J139" s="168" t="str">
        <f>IF(AND(C139&gt;= Readonly_Length_Matching_Rule!$D$21, C139&lt;=Readonly_Length_Matching_Rule!$E$21),"Pass","Fail")</f>
        <v>Fail</v>
      </c>
      <c r="K139" s="168" t="str">
        <f>IF(AND(D139&gt;= Readonly_Length_Matching_Rule!$F$21, D139&lt;=Readonly_Length_Matching_Rule!$G$21),"Pass","Fail")</f>
        <v>Fail</v>
      </c>
      <c r="L139" s="168" t="str">
        <f>IF(AND(E139&gt;= Readonly_Length_Matching_Rule!$H$21, E139&lt;=Readonly_Length_Matching_Rule!$I$21),"Pass","Fail")</f>
        <v>Fail</v>
      </c>
      <c r="M139" s="168" t="str">
        <f>IF(AND(F139&gt;= Readonly_Length_Matching_Rule!$J$21, F139&lt;=Readonly_Length_Matching_Rule!$K$21),"Pass","Fail")</f>
        <v>Fail</v>
      </c>
      <c r="N139" s="168" t="str">
        <f>IF(AND(G139&gt;= Readonly_Length_Matching_Rule!$L$21, G139&lt;=Readonly_Length_Matching_Rule!$M$21),"Pass","Fail")</f>
        <v>Fail</v>
      </c>
      <c r="O139" s="179" t="str">
        <f>IF(AND(H139&gt;= Readonly_Length_Matching_Rule!$B$12, H139&lt;=Readonly_Length_Matching_Rule!$C$12),"Pass","Fail")</f>
        <v>Fail</v>
      </c>
      <c r="P139" s="180"/>
      <c r="Q139" s="181"/>
      <c r="R139" s="182"/>
      <c r="S139" s="183" t="str">
        <f>IF(AND(H139&gt;= (Clock!$H$4-500), H139&lt;= (Clock!$H$4+500)),"Pass","Fail")</f>
        <v>Pass</v>
      </c>
      <c r="T139" s="113"/>
    </row>
    <row r="140" spans="1:20" s="95" customFormat="1" ht="11.4">
      <c r="A140" s="121" t="s">
        <v>150</v>
      </c>
      <c r="B140" s="142">
        <f>$B$15</f>
        <v>0</v>
      </c>
      <c r="C140" s="142">
        <f>$C$15</f>
        <v>0</v>
      </c>
      <c r="D140" s="142">
        <f>$D$115</f>
        <v>0</v>
      </c>
      <c r="E140" s="142">
        <f>$E$115</f>
        <v>0</v>
      </c>
      <c r="F140" s="158"/>
      <c r="G140" s="142">
        <f>$G$15</f>
        <v>0</v>
      </c>
      <c r="H140" s="142">
        <f t="shared" si="8"/>
        <v>0</v>
      </c>
      <c r="I140" s="168" t="str">
        <f>IF(AND(B140&gt;= Readonly_Length_Matching_Rule!$B$21, B140&lt;=Readonly_Length_Matching_Rule!$C$21),"Pass","Fail")</f>
        <v>Pass</v>
      </c>
      <c r="J140" s="168" t="str">
        <f>IF(AND(C140&gt;= Readonly_Length_Matching_Rule!$D$21, C140&lt;=Readonly_Length_Matching_Rule!$E$21),"Pass","Fail")</f>
        <v>Fail</v>
      </c>
      <c r="K140" s="168" t="str">
        <f>IF(AND(D140&gt;= Readonly_Length_Matching_Rule!$F$21, D140&lt;=Readonly_Length_Matching_Rule!$G$21),"Pass","Fail")</f>
        <v>Fail</v>
      </c>
      <c r="L140" s="168" t="str">
        <f>IF(AND(E140&gt;= Readonly_Length_Matching_Rule!$H$21, E140&lt;=Readonly_Length_Matching_Rule!$I$21),"Pass","Fail")</f>
        <v>Fail</v>
      </c>
      <c r="M140" s="168" t="str">
        <f>IF(AND(F140&gt;= Readonly_Length_Matching_Rule!$J$21, F140&lt;=Readonly_Length_Matching_Rule!$K$21),"Pass","Fail")</f>
        <v>Fail</v>
      </c>
      <c r="N140" s="168" t="str">
        <f>IF(AND(G140&gt;= Readonly_Length_Matching_Rule!$L$21, G140&lt;=Readonly_Length_Matching_Rule!$M$21),"Pass","Fail")</f>
        <v>Fail</v>
      </c>
      <c r="O140" s="179" t="str">
        <f>IF(AND(H140&gt;= Readonly_Length_Matching_Rule!$B$12, H140&lt;=Readonly_Length_Matching_Rule!$C$12),"Pass","Fail")</f>
        <v>Fail</v>
      </c>
      <c r="P140" s="180"/>
      <c r="Q140" s="181"/>
      <c r="R140" s="182"/>
      <c r="S140" s="183" t="str">
        <f>IF(AND(H140&gt;= (Clock!$H$4-500), H140&lt;= (Clock!$H$4+500)),"Pass","Fail")</f>
        <v>Pass</v>
      </c>
      <c r="T140" s="113"/>
    </row>
    <row r="141" spans="1:20" s="95" customFormat="1" ht="11.4">
      <c r="A141" s="121" t="s">
        <v>151</v>
      </c>
      <c r="B141" s="142">
        <f>$B$16</f>
        <v>0</v>
      </c>
      <c r="C141" s="142">
        <f>$C$16</f>
        <v>0</v>
      </c>
      <c r="D141" s="142">
        <f>$D$116</f>
        <v>0</v>
      </c>
      <c r="E141" s="142">
        <f>$E$116</f>
        <v>0</v>
      </c>
      <c r="F141" s="158"/>
      <c r="G141" s="142">
        <f>$G$16</f>
        <v>0</v>
      </c>
      <c r="H141" s="142">
        <f t="shared" si="8"/>
        <v>0</v>
      </c>
      <c r="I141" s="168" t="str">
        <f>IF(AND(B141&gt;= Readonly_Length_Matching_Rule!$B$21, B141&lt;=Readonly_Length_Matching_Rule!$C$21),"Pass","Fail")</f>
        <v>Pass</v>
      </c>
      <c r="J141" s="168" t="str">
        <f>IF(AND(C141&gt;= Readonly_Length_Matching_Rule!$D$21, C141&lt;=Readonly_Length_Matching_Rule!$E$21),"Pass","Fail")</f>
        <v>Fail</v>
      </c>
      <c r="K141" s="168" t="str">
        <f>IF(AND(D141&gt;= Readonly_Length_Matching_Rule!$F$21, D141&lt;=Readonly_Length_Matching_Rule!$G$21),"Pass","Fail")</f>
        <v>Fail</v>
      </c>
      <c r="L141" s="168" t="str">
        <f>IF(AND(E141&gt;= Readonly_Length_Matching_Rule!$H$21, E141&lt;=Readonly_Length_Matching_Rule!$I$21),"Pass","Fail")</f>
        <v>Fail</v>
      </c>
      <c r="M141" s="168" t="str">
        <f>IF(AND(F141&gt;= Readonly_Length_Matching_Rule!$J$21, F141&lt;=Readonly_Length_Matching_Rule!$K$21),"Pass","Fail")</f>
        <v>Fail</v>
      </c>
      <c r="N141" s="168" t="str">
        <f>IF(AND(G141&gt;= Readonly_Length_Matching_Rule!$L$21, G141&lt;=Readonly_Length_Matching_Rule!$M$21),"Pass","Fail")</f>
        <v>Fail</v>
      </c>
      <c r="O141" s="179" t="str">
        <f>IF(AND(H141&gt;= Readonly_Length_Matching_Rule!$B$12, H141&lt;=Readonly_Length_Matching_Rule!$C$12),"Pass","Fail")</f>
        <v>Fail</v>
      </c>
      <c r="P141" s="180"/>
      <c r="Q141" s="181"/>
      <c r="R141" s="182"/>
      <c r="S141" s="183" t="str">
        <f>IF(AND(H141&gt;= (Clock!$H$4-500), H141&lt;= (Clock!$H$4+500)),"Pass","Fail")</f>
        <v>Pass</v>
      </c>
      <c r="T141" s="113"/>
    </row>
    <row r="142" spans="1:20" s="95" customFormat="1" ht="11.4">
      <c r="A142" s="121" t="s">
        <v>152</v>
      </c>
      <c r="B142" s="142">
        <f>$B$17</f>
        <v>0</v>
      </c>
      <c r="C142" s="142">
        <f>$C$17</f>
        <v>0</v>
      </c>
      <c r="D142" s="142">
        <f>$D$117</f>
        <v>0</v>
      </c>
      <c r="E142" s="142">
        <f>$E$117</f>
        <v>0</v>
      </c>
      <c r="F142" s="158"/>
      <c r="G142" s="142">
        <f>$G$17</f>
        <v>0</v>
      </c>
      <c r="H142" s="142">
        <f t="shared" si="8"/>
        <v>0</v>
      </c>
      <c r="I142" s="168" t="str">
        <f>IF(AND(B142&gt;= Readonly_Length_Matching_Rule!$B$21, B142&lt;=Readonly_Length_Matching_Rule!$C$21),"Pass","Fail")</f>
        <v>Pass</v>
      </c>
      <c r="J142" s="168" t="str">
        <f>IF(AND(C142&gt;= Readonly_Length_Matching_Rule!$D$21, C142&lt;=Readonly_Length_Matching_Rule!$E$21),"Pass","Fail")</f>
        <v>Fail</v>
      </c>
      <c r="K142" s="168" t="str">
        <f>IF(AND(D142&gt;= Readonly_Length_Matching_Rule!$F$21, D142&lt;=Readonly_Length_Matching_Rule!$G$21),"Pass","Fail")</f>
        <v>Fail</v>
      </c>
      <c r="L142" s="168" t="str">
        <f>IF(AND(E142&gt;= Readonly_Length_Matching_Rule!$H$21, E142&lt;=Readonly_Length_Matching_Rule!$I$21),"Pass","Fail")</f>
        <v>Fail</v>
      </c>
      <c r="M142" s="168" t="str">
        <f>IF(AND(F142&gt;= Readonly_Length_Matching_Rule!$J$21, F142&lt;=Readonly_Length_Matching_Rule!$K$21),"Pass","Fail")</f>
        <v>Fail</v>
      </c>
      <c r="N142" s="168" t="str">
        <f>IF(AND(G142&gt;= Readonly_Length_Matching_Rule!$L$21, G142&lt;=Readonly_Length_Matching_Rule!$M$21),"Pass","Fail")</f>
        <v>Fail</v>
      </c>
      <c r="O142" s="179" t="str">
        <f>IF(AND(H142&gt;= Readonly_Length_Matching_Rule!$B$12, H142&lt;=Readonly_Length_Matching_Rule!$C$12),"Pass","Fail")</f>
        <v>Fail</v>
      </c>
      <c r="P142" s="180"/>
      <c r="Q142" s="181"/>
      <c r="R142" s="182"/>
      <c r="S142" s="183" t="str">
        <f>IF(AND(H142&gt;= (Clock!$H$4-500), H142&lt;= (Clock!$H$4+500)),"Pass","Fail")</f>
        <v>Pass</v>
      </c>
      <c r="T142" s="113"/>
    </row>
    <row r="143" spans="1:20" s="95" customFormat="1" ht="11.4">
      <c r="A143" s="121" t="s">
        <v>153</v>
      </c>
      <c r="B143" s="142">
        <f>$B$18</f>
        <v>0</v>
      </c>
      <c r="C143" s="142">
        <f>$C$18</f>
        <v>0</v>
      </c>
      <c r="D143" s="142">
        <f>$D$118</f>
        <v>0</v>
      </c>
      <c r="E143" s="142">
        <f>$E$118</f>
        <v>0</v>
      </c>
      <c r="F143" s="158"/>
      <c r="G143" s="142">
        <f>$G$18</f>
        <v>0</v>
      </c>
      <c r="H143" s="142">
        <f t="shared" si="8"/>
        <v>0</v>
      </c>
      <c r="I143" s="168" t="str">
        <f>IF(AND(B143&gt;= Readonly_Length_Matching_Rule!$B$21, B143&lt;=Readonly_Length_Matching_Rule!$C$21),"Pass","Fail")</f>
        <v>Pass</v>
      </c>
      <c r="J143" s="168" t="str">
        <f>IF(AND(C143&gt;= Readonly_Length_Matching_Rule!$D$21, C143&lt;=Readonly_Length_Matching_Rule!$E$21),"Pass","Fail")</f>
        <v>Fail</v>
      </c>
      <c r="K143" s="168" t="str">
        <f>IF(AND(D143&gt;= Readonly_Length_Matching_Rule!$F$21, D143&lt;=Readonly_Length_Matching_Rule!$G$21),"Pass","Fail")</f>
        <v>Fail</v>
      </c>
      <c r="L143" s="168" t="str">
        <f>IF(AND(E143&gt;= Readonly_Length_Matching_Rule!$H$21, E143&lt;=Readonly_Length_Matching_Rule!$I$21),"Pass","Fail")</f>
        <v>Fail</v>
      </c>
      <c r="M143" s="168" t="str">
        <f>IF(AND(F143&gt;= Readonly_Length_Matching_Rule!$J$21, F143&lt;=Readonly_Length_Matching_Rule!$K$21),"Pass","Fail")</f>
        <v>Fail</v>
      </c>
      <c r="N143" s="168" t="str">
        <f>IF(AND(G143&gt;= Readonly_Length_Matching_Rule!$L$21, G143&lt;=Readonly_Length_Matching_Rule!$M$21),"Pass","Fail")</f>
        <v>Fail</v>
      </c>
      <c r="O143" s="179" t="str">
        <f>IF(AND(H143&gt;= Readonly_Length_Matching_Rule!$B$12, H143&lt;=Readonly_Length_Matching_Rule!$C$12),"Pass","Fail")</f>
        <v>Fail</v>
      </c>
      <c r="P143" s="180"/>
      <c r="Q143" s="181"/>
      <c r="R143" s="182"/>
      <c r="S143" s="183" t="str">
        <f>IF(AND(H143&gt;= (Clock!$H$4-500), H143&lt;= (Clock!$H$4+500)),"Pass","Fail")</f>
        <v>Pass</v>
      </c>
      <c r="T143" s="113"/>
    </row>
    <row r="144" spans="1:20" s="95" customFormat="1" ht="11.4">
      <c r="A144" s="121" t="s">
        <v>154</v>
      </c>
      <c r="B144" s="142">
        <f>$B$19</f>
        <v>0</v>
      </c>
      <c r="C144" s="142">
        <f>$C$19</f>
        <v>0</v>
      </c>
      <c r="D144" s="142">
        <f>$D$119</f>
        <v>0</v>
      </c>
      <c r="E144" s="142">
        <f>$E$119</f>
        <v>0</v>
      </c>
      <c r="F144" s="158"/>
      <c r="G144" s="142">
        <f>$G$19</f>
        <v>0</v>
      </c>
      <c r="H144" s="142">
        <f>SUM(B144:F144)</f>
        <v>0</v>
      </c>
      <c r="I144" s="168" t="str">
        <f>IF(AND(B144&gt;= Readonly_Length_Matching_Rule!$B$21, B144&lt;=Readonly_Length_Matching_Rule!$C$21),"Pass","Fail")</f>
        <v>Pass</v>
      </c>
      <c r="J144" s="168" t="str">
        <f>IF(AND(C144&gt;= Readonly_Length_Matching_Rule!$D$21, C144&lt;=Readonly_Length_Matching_Rule!$E$21),"Pass","Fail")</f>
        <v>Fail</v>
      </c>
      <c r="K144" s="168" t="str">
        <f>IF(AND(D144&gt;= Readonly_Length_Matching_Rule!$F$21, D144&lt;=Readonly_Length_Matching_Rule!$G$21),"Pass","Fail")</f>
        <v>Fail</v>
      </c>
      <c r="L144" s="168" t="str">
        <f>IF(AND(E144&gt;= Readonly_Length_Matching_Rule!$H$21, E144&lt;=Readonly_Length_Matching_Rule!$I$21),"Pass","Fail")</f>
        <v>Fail</v>
      </c>
      <c r="M144" s="168" t="str">
        <f>IF(AND(F144&gt;= Readonly_Length_Matching_Rule!$J$21, F144&lt;=Readonly_Length_Matching_Rule!$K$21),"Pass","Fail")</f>
        <v>Fail</v>
      </c>
      <c r="N144" s="168" t="str">
        <f>IF(AND(G144&gt;= Readonly_Length_Matching_Rule!$L$21, G144&lt;=Readonly_Length_Matching_Rule!$M$21),"Pass","Fail")</f>
        <v>Fail</v>
      </c>
      <c r="O144" s="179" t="str">
        <f>IF(AND(H144&gt;= Readonly_Length_Matching_Rule!$B$12, H144&lt;=Readonly_Length_Matching_Rule!$C$12),"Pass","Fail")</f>
        <v>Fail</v>
      </c>
      <c r="P144" s="180"/>
      <c r="Q144" s="181"/>
      <c r="R144" s="182"/>
      <c r="S144" s="183" t="str">
        <f>IF(AND(H144&gt;= (Clock!$H$4-500), H144&lt;= (Clock!$H$4+500)),"Pass","Fail")</f>
        <v>Pass</v>
      </c>
      <c r="T144" s="113"/>
    </row>
    <row r="145" spans="1:20" s="95" customFormat="1" ht="11.4">
      <c r="A145" s="118" t="s">
        <v>159</v>
      </c>
      <c r="B145" s="164"/>
      <c r="C145" s="165"/>
      <c r="D145" s="165"/>
      <c r="E145" s="165"/>
      <c r="F145" s="162"/>
      <c r="G145" s="165"/>
      <c r="H145" s="163"/>
      <c r="I145" s="165"/>
      <c r="J145" s="165"/>
      <c r="K145" s="165"/>
      <c r="L145" s="165"/>
      <c r="M145" s="165"/>
      <c r="N145" s="165"/>
      <c r="O145" s="175"/>
      <c r="P145" s="176"/>
      <c r="Q145" s="177"/>
      <c r="R145" s="178"/>
      <c r="S145" s="166"/>
      <c r="T145" s="50"/>
    </row>
    <row r="146" spans="1:20" s="95" customFormat="1" ht="11.4">
      <c r="A146" s="121" t="s">
        <v>155</v>
      </c>
      <c r="B146" s="142">
        <f>$B$21</f>
        <v>0</v>
      </c>
      <c r="C146" s="142">
        <f>$C$21</f>
        <v>0</v>
      </c>
      <c r="D146" s="142">
        <f>$D$121</f>
        <v>0</v>
      </c>
      <c r="E146" s="142">
        <f>$E$121</f>
        <v>0</v>
      </c>
      <c r="F146" s="158"/>
      <c r="G146" s="142">
        <f>$G$21</f>
        <v>0</v>
      </c>
      <c r="H146" s="142">
        <f t="shared" si="8"/>
        <v>0</v>
      </c>
      <c r="I146" s="168" t="str">
        <f>IF(AND(B146&gt;= Readonly_Length_Matching_Rule!$B$21, B146&lt;=Readonly_Length_Matching_Rule!$C$21),"Pass","Fail")</f>
        <v>Pass</v>
      </c>
      <c r="J146" s="168" t="str">
        <f>IF(AND(C146&gt;= Readonly_Length_Matching_Rule!$D$21, C146&lt;=Readonly_Length_Matching_Rule!$E$21),"Pass","Fail")</f>
        <v>Fail</v>
      </c>
      <c r="K146" s="168" t="str">
        <f>IF(AND(D146&gt;= Readonly_Length_Matching_Rule!$F$21, D146&lt;=Readonly_Length_Matching_Rule!$G$21),"Pass","Fail")</f>
        <v>Fail</v>
      </c>
      <c r="L146" s="168" t="str">
        <f>IF(AND(E146&gt;= Readonly_Length_Matching_Rule!$H$21, E146&lt;=Readonly_Length_Matching_Rule!$I$21),"Pass","Fail")</f>
        <v>Fail</v>
      </c>
      <c r="M146" s="168" t="str">
        <f>IF(AND(F146&gt;= Readonly_Length_Matching_Rule!$J$21, F146&lt;=Readonly_Length_Matching_Rule!$K$21),"Pass","Fail")</f>
        <v>Fail</v>
      </c>
      <c r="N146" s="168" t="str">
        <f>IF(AND(G146&gt;= Readonly_Length_Matching_Rule!$L$21, G146&lt;=Readonly_Length_Matching_Rule!$M$21),"Pass","Fail")</f>
        <v>Fail</v>
      </c>
      <c r="O146" s="179" t="str">
        <f>IF(AND(H146&gt;= Readonly_Length_Matching_Rule!$B$12, H146&lt;=Readonly_Length_Matching_Rule!$C$12),"Pass","Fail")</f>
        <v>Fail</v>
      </c>
      <c r="P146" s="180"/>
      <c r="Q146" s="181"/>
      <c r="R146" s="182"/>
      <c r="S146" s="183" t="str">
        <f>IF(AND(H146&gt;= (Clock!$H$4-500), H146&lt;= (Clock!$H$4+500)),"Pass","Fail")</f>
        <v>Pass</v>
      </c>
      <c r="T146" s="113"/>
    </row>
    <row r="147" spans="1:20" s="95" customFormat="1" ht="11.4">
      <c r="A147" s="121" t="s">
        <v>156</v>
      </c>
      <c r="B147" s="142">
        <f>$B$22</f>
        <v>0</v>
      </c>
      <c r="C147" s="142">
        <f>$C$22</f>
        <v>0</v>
      </c>
      <c r="D147" s="142">
        <f>$D$122</f>
        <v>0</v>
      </c>
      <c r="E147" s="142">
        <f>$E$122</f>
        <v>0</v>
      </c>
      <c r="F147" s="158"/>
      <c r="G147" s="142">
        <f>$G$22</f>
        <v>0</v>
      </c>
      <c r="H147" s="142">
        <f t="shared" si="8"/>
        <v>0</v>
      </c>
      <c r="I147" s="168" t="str">
        <f>IF(AND(B147&gt;= Readonly_Length_Matching_Rule!$B$21, B147&lt;=Readonly_Length_Matching_Rule!$C$21),"Pass","Fail")</f>
        <v>Pass</v>
      </c>
      <c r="J147" s="168" t="str">
        <f>IF(AND(C147&gt;= Readonly_Length_Matching_Rule!$D$21, C147&lt;=Readonly_Length_Matching_Rule!$E$21),"Pass","Fail")</f>
        <v>Fail</v>
      </c>
      <c r="K147" s="168" t="str">
        <f>IF(AND(D147&gt;= Readonly_Length_Matching_Rule!$F$21, D147&lt;=Readonly_Length_Matching_Rule!$G$21),"Pass","Fail")</f>
        <v>Fail</v>
      </c>
      <c r="L147" s="168" t="str">
        <f>IF(AND(E147&gt;= Readonly_Length_Matching_Rule!$H$21, E147&lt;=Readonly_Length_Matching_Rule!$I$21),"Pass","Fail")</f>
        <v>Fail</v>
      </c>
      <c r="M147" s="168" t="str">
        <f>IF(AND(F147&gt;= Readonly_Length_Matching_Rule!$J$21, F147&lt;=Readonly_Length_Matching_Rule!$K$21),"Pass","Fail")</f>
        <v>Fail</v>
      </c>
      <c r="N147" s="168" t="str">
        <f>IF(AND(G147&gt;= Readonly_Length_Matching_Rule!$L$21, G147&lt;=Readonly_Length_Matching_Rule!$M$21),"Pass","Fail")</f>
        <v>Fail</v>
      </c>
      <c r="O147" s="179" t="str">
        <f>IF(AND(H147&gt;= Readonly_Length_Matching_Rule!$B$12, H147&lt;=Readonly_Length_Matching_Rule!$C$12),"Pass","Fail")</f>
        <v>Fail</v>
      </c>
      <c r="P147" s="180"/>
      <c r="Q147" s="181"/>
      <c r="R147" s="182"/>
      <c r="S147" s="183" t="str">
        <f>IF(AND(H147&gt;= (Clock!$H$4-500), H147&lt;= (Clock!$H$4+500)),"Pass","Fail")</f>
        <v>Pass</v>
      </c>
      <c r="T147" s="113"/>
    </row>
    <row r="148" spans="1:20" s="95" customFormat="1" ht="11.4">
      <c r="A148" s="121" t="s">
        <v>157</v>
      </c>
      <c r="B148" s="142">
        <f>$B$23</f>
        <v>0</v>
      </c>
      <c r="C148" s="142">
        <f>$C$23</f>
        <v>0</v>
      </c>
      <c r="D148" s="142">
        <f>$D$123</f>
        <v>0</v>
      </c>
      <c r="E148" s="142">
        <f>$E$123</f>
        <v>0</v>
      </c>
      <c r="F148" s="158"/>
      <c r="G148" s="142">
        <f>$G$23</f>
        <v>0</v>
      </c>
      <c r="H148" s="142">
        <f>SUM(B148:F148)</f>
        <v>0</v>
      </c>
      <c r="I148" s="168" t="str">
        <f>IF(AND(B148&gt;= Readonly_Length_Matching_Rule!$B$21, B148&lt;=Readonly_Length_Matching_Rule!$C$21),"Pass","Fail")</f>
        <v>Pass</v>
      </c>
      <c r="J148" s="168" t="str">
        <f>IF(AND(C148&gt;= Readonly_Length_Matching_Rule!$D$21, C148&lt;=Readonly_Length_Matching_Rule!$E$21),"Pass","Fail")</f>
        <v>Fail</v>
      </c>
      <c r="K148" s="168" t="str">
        <f>IF(AND(D148&gt;= Readonly_Length_Matching_Rule!$F$21, D148&lt;=Readonly_Length_Matching_Rule!$G$21),"Pass","Fail")</f>
        <v>Fail</v>
      </c>
      <c r="L148" s="168" t="str">
        <f>IF(AND(E148&gt;= Readonly_Length_Matching_Rule!$H$21, E148&lt;=Readonly_Length_Matching_Rule!$I$21),"Pass","Fail")</f>
        <v>Fail</v>
      </c>
      <c r="M148" s="168" t="str">
        <f>IF(AND(F148&gt;= Readonly_Length_Matching_Rule!$J$21, F148&lt;=Readonly_Length_Matching_Rule!$K$21),"Pass","Fail")</f>
        <v>Fail</v>
      </c>
      <c r="N148" s="168" t="str">
        <f>IF(AND(G148&gt;= Readonly_Length_Matching_Rule!$L$21, G148&lt;=Readonly_Length_Matching_Rule!$M$21),"Pass","Fail")</f>
        <v>Fail</v>
      </c>
      <c r="O148" s="179" t="str">
        <f>IF(AND(H148&gt;= Readonly_Length_Matching_Rule!$B$12, H148&lt;=Readonly_Length_Matching_Rule!$C$12),"Pass","Fail")</f>
        <v>Fail</v>
      </c>
      <c r="P148" s="180"/>
      <c r="Q148" s="181"/>
      <c r="R148" s="182"/>
      <c r="S148" s="183" t="str">
        <f>IF(AND(H148&gt;= (Clock!$H$4-500), H148&lt;= (Clock!$H$4+500)),"Pass","Fail")</f>
        <v>Pass</v>
      </c>
      <c r="T148" s="113"/>
    </row>
    <row r="149" spans="1:20" s="95" customFormat="1" ht="11.4">
      <c r="A149" s="118" t="s">
        <v>163</v>
      </c>
      <c r="B149" s="164"/>
      <c r="C149" s="164"/>
      <c r="D149" s="164"/>
      <c r="E149" s="164"/>
      <c r="F149" s="162"/>
      <c r="G149" s="165"/>
      <c r="H149" s="163"/>
      <c r="I149" s="165"/>
      <c r="J149" s="165"/>
      <c r="K149" s="165"/>
      <c r="L149" s="165"/>
      <c r="M149" s="165"/>
      <c r="N149" s="165"/>
      <c r="O149" s="175"/>
      <c r="P149" s="176"/>
      <c r="Q149" s="177"/>
      <c r="R149" s="178"/>
      <c r="S149" s="166"/>
      <c r="T149" s="50"/>
    </row>
    <row r="150" spans="1:20" s="95" customFormat="1" ht="11.4">
      <c r="A150" s="121" t="s">
        <v>160</v>
      </c>
      <c r="B150" s="142">
        <f>$B$25</f>
        <v>0</v>
      </c>
      <c r="C150" s="142">
        <f>$C$25</f>
        <v>0</v>
      </c>
      <c r="D150" s="142">
        <f>$D$125</f>
        <v>0</v>
      </c>
      <c r="E150" s="142">
        <f>$E$125</f>
        <v>0</v>
      </c>
      <c r="F150" s="158"/>
      <c r="G150" s="142">
        <f>$G$25</f>
        <v>0</v>
      </c>
      <c r="H150" s="142">
        <f>SUM(B150:F150)</f>
        <v>0</v>
      </c>
      <c r="I150" s="168" t="str">
        <f>IF(AND(B150&gt;= Readonly_Length_Matching_Rule!$B$21, B150&lt;=Readonly_Length_Matching_Rule!$C$21),"Pass","Fail")</f>
        <v>Pass</v>
      </c>
      <c r="J150" s="168" t="str">
        <f>IF(AND(C150&gt;= Readonly_Length_Matching_Rule!$D$21, C150&lt;=Readonly_Length_Matching_Rule!$E$21),"Pass","Fail")</f>
        <v>Fail</v>
      </c>
      <c r="K150" s="168" t="str">
        <f>IF(AND(D150&gt;= Readonly_Length_Matching_Rule!$F$21, D150&lt;=Readonly_Length_Matching_Rule!$G$21),"Pass","Fail")</f>
        <v>Fail</v>
      </c>
      <c r="L150" s="168" t="str">
        <f>IF(AND(E150&gt;= Readonly_Length_Matching_Rule!$H$21, E150&lt;=Readonly_Length_Matching_Rule!$I$21),"Pass","Fail")</f>
        <v>Fail</v>
      </c>
      <c r="M150" s="168" t="str">
        <f>IF(AND(F150&gt;= Readonly_Length_Matching_Rule!$J$21, F150&lt;=Readonly_Length_Matching_Rule!$K$21),"Pass","Fail")</f>
        <v>Fail</v>
      </c>
      <c r="N150" s="168" t="str">
        <f>IF(AND(G150&gt;= Readonly_Length_Matching_Rule!$L$21, G150&lt;=Readonly_Length_Matching_Rule!$M$21),"Pass","Fail")</f>
        <v>Fail</v>
      </c>
      <c r="O150" s="179" t="str">
        <f>IF(AND(H150&gt;= Readonly_Length_Matching_Rule!$B$12, H150&lt;=Readonly_Length_Matching_Rule!$C$12),"Pass","Fail")</f>
        <v>Fail</v>
      </c>
      <c r="P150" s="180"/>
      <c r="Q150" s="181"/>
      <c r="R150" s="182"/>
      <c r="S150" s="183" t="str">
        <f>IF(AND(H150&gt;= (Clock!$H$4-500), H150&lt;= (Clock!$H$4+500)),"Pass","Fail")</f>
        <v>Pass</v>
      </c>
      <c r="T150" s="113"/>
    </row>
    <row r="151" spans="1:20" s="95" customFormat="1" ht="11.4">
      <c r="A151" s="121" t="s">
        <v>161</v>
      </c>
      <c r="B151" s="142">
        <f>$B$26</f>
        <v>0</v>
      </c>
      <c r="C151" s="142">
        <f>$C$26</f>
        <v>0</v>
      </c>
      <c r="D151" s="142">
        <f>$D$126</f>
        <v>0</v>
      </c>
      <c r="E151" s="142">
        <f>$E$126</f>
        <v>0</v>
      </c>
      <c r="F151" s="158"/>
      <c r="G151" s="142">
        <f>$G$26</f>
        <v>0</v>
      </c>
      <c r="H151" s="142">
        <f>SUM(B151:F151)</f>
        <v>0</v>
      </c>
      <c r="I151" s="168" t="str">
        <f>IF(AND(B151&gt;= Readonly_Length_Matching_Rule!$B$21, B151&lt;=Readonly_Length_Matching_Rule!$C$21),"Pass","Fail")</f>
        <v>Pass</v>
      </c>
      <c r="J151" s="168" t="str">
        <f>IF(AND(C151&gt;= Readonly_Length_Matching_Rule!$D$21, C151&lt;=Readonly_Length_Matching_Rule!$E$21),"Pass","Fail")</f>
        <v>Fail</v>
      </c>
      <c r="K151" s="168" t="str">
        <f>IF(AND(D151&gt;= Readonly_Length_Matching_Rule!$F$21, D151&lt;=Readonly_Length_Matching_Rule!$G$21),"Pass","Fail")</f>
        <v>Fail</v>
      </c>
      <c r="L151" s="168" t="str">
        <f>IF(AND(E151&gt;= Readonly_Length_Matching_Rule!$H$21, E151&lt;=Readonly_Length_Matching_Rule!$I$21),"Pass","Fail")</f>
        <v>Fail</v>
      </c>
      <c r="M151" s="168" t="str">
        <f>IF(AND(F151&gt;= Readonly_Length_Matching_Rule!$J$21, F151&lt;=Readonly_Length_Matching_Rule!$K$21),"Pass","Fail")</f>
        <v>Fail</v>
      </c>
      <c r="N151" s="168" t="str">
        <f>IF(AND(G151&gt;= Readonly_Length_Matching_Rule!$L$21, G151&lt;=Readonly_Length_Matching_Rule!$M$21),"Pass","Fail")</f>
        <v>Fail</v>
      </c>
      <c r="O151" s="179" t="str">
        <f>IF(AND(H151&gt;= Readonly_Length_Matching_Rule!$B$12, H151&lt;=Readonly_Length_Matching_Rule!$C$12),"Pass","Fail")</f>
        <v>Fail</v>
      </c>
      <c r="P151" s="180"/>
      <c r="Q151" s="181"/>
      <c r="R151" s="182"/>
      <c r="S151" s="183" t="str">
        <f>IF(AND(H151&gt;= (Clock!$H$4-500), H151&lt;= (Clock!$H$4+500)),"Pass","Fail")</f>
        <v>Pass</v>
      </c>
      <c r="T151" s="113"/>
    </row>
    <row r="152" spans="1:20" s="95" customFormat="1" ht="11.4">
      <c r="A152" s="121" t="s">
        <v>162</v>
      </c>
      <c r="B152" s="142">
        <f>$B$27</f>
        <v>0</v>
      </c>
      <c r="C152" s="142">
        <f>$C$27</f>
        <v>0</v>
      </c>
      <c r="D152" s="142">
        <f>$D$127</f>
        <v>0</v>
      </c>
      <c r="E152" s="142">
        <f>$E$127</f>
        <v>0</v>
      </c>
      <c r="F152" s="158"/>
      <c r="G152" s="142">
        <f>$G$27</f>
        <v>0</v>
      </c>
      <c r="H152" s="142">
        <f>SUM(B152:F152)</f>
        <v>0</v>
      </c>
      <c r="I152" s="168" t="str">
        <f>IF(AND(B152&gt;= Readonly_Length_Matching_Rule!$B$21, B152&lt;=Readonly_Length_Matching_Rule!$C$21),"Pass","Fail")</f>
        <v>Pass</v>
      </c>
      <c r="J152" s="168" t="str">
        <f>IF(AND(C152&gt;= Readonly_Length_Matching_Rule!$D$21, C152&lt;=Readonly_Length_Matching_Rule!$E$21),"Pass","Fail")</f>
        <v>Fail</v>
      </c>
      <c r="K152" s="168" t="str">
        <f>IF(AND(D152&gt;= Readonly_Length_Matching_Rule!$F$21, D152&lt;=Readonly_Length_Matching_Rule!$G$21),"Pass","Fail")</f>
        <v>Fail</v>
      </c>
      <c r="L152" s="168" t="str">
        <f>IF(AND(E152&gt;= Readonly_Length_Matching_Rule!$H$21, E152&lt;=Readonly_Length_Matching_Rule!$I$21),"Pass","Fail")</f>
        <v>Fail</v>
      </c>
      <c r="M152" s="168" t="str">
        <f>IF(AND(F152&gt;= Readonly_Length_Matching_Rule!$J$21, F152&lt;=Readonly_Length_Matching_Rule!$K$21),"Pass","Fail")</f>
        <v>Fail</v>
      </c>
      <c r="N152" s="168" t="str">
        <f>IF(AND(G152&gt;= Readonly_Length_Matching_Rule!$L$21, G152&lt;=Readonly_Length_Matching_Rule!$M$21),"Pass","Fail")</f>
        <v>Fail</v>
      </c>
      <c r="O152" s="179" t="str">
        <f>IF(AND(H152&gt;= Readonly_Length_Matching_Rule!$B$12, H152&lt;=Readonly_Length_Matching_Rule!$C$12),"Pass","Fail")</f>
        <v>Fail</v>
      </c>
      <c r="P152" s="180"/>
      <c r="Q152" s="181"/>
      <c r="R152" s="182"/>
      <c r="S152" s="183" t="str">
        <f>IF(AND(H152&gt;= (Clock!$H$4-500), H152&lt;= (Clock!$H$4+500)),"Pass","Fail")</f>
        <v>Pass</v>
      </c>
      <c r="T152" s="113"/>
    </row>
    <row r="153" spans="1:20" s="95" customFormat="1" ht="11.4">
      <c r="A153" s="117" t="s">
        <v>40</v>
      </c>
      <c r="B153" s="143"/>
      <c r="C153" s="144"/>
      <c r="D153" s="144"/>
      <c r="E153" s="144"/>
      <c r="F153" s="167"/>
      <c r="G153" s="144"/>
      <c r="H153" s="159"/>
      <c r="I153" s="144"/>
      <c r="J153" s="144"/>
      <c r="K153" s="144"/>
      <c r="L153" s="144"/>
      <c r="M153" s="144"/>
      <c r="N153" s="144"/>
      <c r="O153" s="170"/>
      <c r="P153" s="176"/>
      <c r="Q153" s="177"/>
      <c r="R153" s="178"/>
      <c r="S153" s="174"/>
      <c r="T153" s="45"/>
    </row>
    <row r="154" spans="1:20" s="95" customFormat="1" ht="11.4">
      <c r="A154" s="118" t="s">
        <v>158</v>
      </c>
      <c r="B154" s="164"/>
      <c r="C154" s="165"/>
      <c r="D154" s="165"/>
      <c r="E154" s="165"/>
      <c r="F154" s="162"/>
      <c r="G154" s="165"/>
      <c r="H154" s="163"/>
      <c r="I154" s="165"/>
      <c r="J154" s="165"/>
      <c r="K154" s="165"/>
      <c r="L154" s="165"/>
      <c r="M154" s="165"/>
      <c r="N154" s="165"/>
      <c r="O154" s="175"/>
      <c r="P154" s="176"/>
      <c r="Q154" s="177"/>
      <c r="R154" s="178"/>
      <c r="S154" s="166"/>
      <c r="T154" s="50"/>
    </row>
    <row r="155" spans="1:20" s="95" customFormat="1" ht="11.4">
      <c r="A155" s="121" t="s">
        <v>140</v>
      </c>
      <c r="B155" s="142">
        <f>$B$5</f>
        <v>0</v>
      </c>
      <c r="C155" s="142">
        <f>$C$5</f>
        <v>0</v>
      </c>
      <c r="D155" s="142">
        <f>$D$105</f>
        <v>0</v>
      </c>
      <c r="E155" s="158"/>
      <c r="F155" s="158"/>
      <c r="G155" s="142">
        <f>$G$5</f>
        <v>0</v>
      </c>
      <c r="H155" s="142">
        <f>SUM(B155:F155)</f>
        <v>0</v>
      </c>
      <c r="I155" s="168" t="str">
        <f>IF(AND(B155&gt;= Readonly_Length_Matching_Rule!$B$21, B155&lt;=Readonly_Length_Matching_Rule!$C$21),"Pass","Fail")</f>
        <v>Pass</v>
      </c>
      <c r="J155" s="168" t="str">
        <f>IF(AND(C155&gt;= Readonly_Length_Matching_Rule!$D$21, C155&lt;=Readonly_Length_Matching_Rule!$E$21),"Pass","Fail")</f>
        <v>Fail</v>
      </c>
      <c r="K155" s="168" t="str">
        <f>IF(AND(D155&gt;= Readonly_Length_Matching_Rule!$F$21, D155&lt;=Readonly_Length_Matching_Rule!$G$21),"Pass","Fail")</f>
        <v>Fail</v>
      </c>
      <c r="L155" s="168" t="str">
        <f>IF(AND(E155&gt;= Readonly_Length_Matching_Rule!$H$21, E155&lt;=Readonly_Length_Matching_Rule!$I$21),"Pass","Fail")</f>
        <v>Fail</v>
      </c>
      <c r="M155" s="168" t="str">
        <f>IF(AND(F155&gt;= Readonly_Length_Matching_Rule!$J$21, F155&lt;=Readonly_Length_Matching_Rule!$K$21),"Pass","Fail")</f>
        <v>Fail</v>
      </c>
      <c r="N155" s="168" t="str">
        <f>IF(AND(G155&gt;= Readonly_Length_Matching_Rule!$L$21, G155&lt;=Readonly_Length_Matching_Rule!$M$21),"Pass","Fail")</f>
        <v>Fail</v>
      </c>
      <c r="O155" s="179" t="str">
        <f>IF(AND(H155&gt;= Readonly_Length_Matching_Rule!$B$12, H155&lt;=Readonly_Length_Matching_Rule!$C$12),"Pass","Fail")</f>
        <v>Fail</v>
      </c>
      <c r="P155" s="180"/>
      <c r="Q155" s="181"/>
      <c r="R155" s="182"/>
      <c r="S155" s="183" t="str">
        <f>IF(AND(H155&gt;= (Clock!$H$4-500), H155&lt;= (Clock!$H$4+500)),"Pass","Fail")</f>
        <v>Pass</v>
      </c>
      <c r="T155" s="113"/>
    </row>
    <row r="156" spans="1:20" s="95" customFormat="1" ht="11.4">
      <c r="A156" s="121" t="s">
        <v>141</v>
      </c>
      <c r="B156" s="142">
        <f>$B$6</f>
        <v>0</v>
      </c>
      <c r="C156" s="142">
        <f>$C$6</f>
        <v>0</v>
      </c>
      <c r="D156" s="142">
        <f>$D$106</f>
        <v>0</v>
      </c>
      <c r="E156" s="158"/>
      <c r="F156" s="158"/>
      <c r="G156" s="142">
        <f>$G$6</f>
        <v>0</v>
      </c>
      <c r="H156" s="142">
        <f t="shared" ref="H156:H172" si="9">SUM(B156:F156)</f>
        <v>0</v>
      </c>
      <c r="I156" s="168" t="str">
        <f>IF(AND(B156&gt;= Readonly_Length_Matching_Rule!$B$21, B156&lt;=Readonly_Length_Matching_Rule!$C$21),"Pass","Fail")</f>
        <v>Pass</v>
      </c>
      <c r="J156" s="168" t="str">
        <f>IF(AND(C156&gt;= Readonly_Length_Matching_Rule!$D$21, C156&lt;=Readonly_Length_Matching_Rule!$E$21),"Pass","Fail")</f>
        <v>Fail</v>
      </c>
      <c r="K156" s="168" t="str">
        <f>IF(AND(D156&gt;= Readonly_Length_Matching_Rule!$F$21, D156&lt;=Readonly_Length_Matching_Rule!$G$21),"Pass","Fail")</f>
        <v>Fail</v>
      </c>
      <c r="L156" s="168" t="str">
        <f>IF(AND(E156&gt;= Readonly_Length_Matching_Rule!$H$21, E156&lt;=Readonly_Length_Matching_Rule!$I$21),"Pass","Fail")</f>
        <v>Fail</v>
      </c>
      <c r="M156" s="168" t="str">
        <f>IF(AND(F156&gt;= Readonly_Length_Matching_Rule!$J$21, F156&lt;=Readonly_Length_Matching_Rule!$K$21),"Pass","Fail")</f>
        <v>Fail</v>
      </c>
      <c r="N156" s="168" t="str">
        <f>IF(AND(G156&gt;= Readonly_Length_Matching_Rule!$L$21, G156&lt;=Readonly_Length_Matching_Rule!$M$21),"Pass","Fail")</f>
        <v>Fail</v>
      </c>
      <c r="O156" s="179" t="str">
        <f>IF(AND(H156&gt;= Readonly_Length_Matching_Rule!$B$12, H156&lt;=Readonly_Length_Matching_Rule!$C$12),"Pass","Fail")</f>
        <v>Fail</v>
      </c>
      <c r="P156" s="180"/>
      <c r="Q156" s="181"/>
      <c r="R156" s="182"/>
      <c r="S156" s="183" t="str">
        <f>IF(AND(H156&gt;= (Clock!$H$4-500), H156&lt;= (Clock!$H$4+500)),"Pass","Fail")</f>
        <v>Pass</v>
      </c>
      <c r="T156" s="113"/>
    </row>
    <row r="157" spans="1:20" s="95" customFormat="1" ht="11.4">
      <c r="A157" s="121" t="s">
        <v>142</v>
      </c>
      <c r="B157" s="142">
        <f>$B$7</f>
        <v>0</v>
      </c>
      <c r="C157" s="142">
        <f>$C$7</f>
        <v>0</v>
      </c>
      <c r="D157" s="142">
        <f>$D$107</f>
        <v>0</v>
      </c>
      <c r="E157" s="158"/>
      <c r="F157" s="158"/>
      <c r="G157" s="142">
        <f>$G$7</f>
        <v>0</v>
      </c>
      <c r="H157" s="142">
        <f t="shared" si="9"/>
        <v>0</v>
      </c>
      <c r="I157" s="168" t="str">
        <f>IF(AND(B157&gt;= Readonly_Length_Matching_Rule!$B$21, B157&lt;=Readonly_Length_Matching_Rule!$C$21),"Pass","Fail")</f>
        <v>Pass</v>
      </c>
      <c r="J157" s="168" t="str">
        <f>IF(AND(C157&gt;= Readonly_Length_Matching_Rule!$D$21, C157&lt;=Readonly_Length_Matching_Rule!$E$21),"Pass","Fail")</f>
        <v>Fail</v>
      </c>
      <c r="K157" s="168" t="str">
        <f>IF(AND(D157&gt;= Readonly_Length_Matching_Rule!$F$21, D157&lt;=Readonly_Length_Matching_Rule!$G$21),"Pass","Fail")</f>
        <v>Fail</v>
      </c>
      <c r="L157" s="168" t="str">
        <f>IF(AND(E157&gt;= Readonly_Length_Matching_Rule!$H$21, E157&lt;=Readonly_Length_Matching_Rule!$I$21),"Pass","Fail")</f>
        <v>Fail</v>
      </c>
      <c r="M157" s="168" t="str">
        <f>IF(AND(F157&gt;= Readonly_Length_Matching_Rule!$J$21, F157&lt;=Readonly_Length_Matching_Rule!$K$21),"Pass","Fail")</f>
        <v>Fail</v>
      </c>
      <c r="N157" s="168" t="str">
        <f>IF(AND(G157&gt;= Readonly_Length_Matching_Rule!$L$21, G157&lt;=Readonly_Length_Matching_Rule!$M$21),"Pass","Fail")</f>
        <v>Fail</v>
      </c>
      <c r="O157" s="179" t="str">
        <f>IF(AND(H157&gt;= Readonly_Length_Matching_Rule!$B$12, H157&lt;=Readonly_Length_Matching_Rule!$C$12),"Pass","Fail")</f>
        <v>Fail</v>
      </c>
      <c r="P157" s="180"/>
      <c r="Q157" s="181"/>
      <c r="R157" s="182"/>
      <c r="S157" s="183" t="str">
        <f>IF(AND(H157&gt;= (Clock!$H$4-500), H157&lt;= (Clock!$H$4+500)),"Pass","Fail")</f>
        <v>Pass</v>
      </c>
      <c r="T157" s="113"/>
    </row>
    <row r="158" spans="1:20" s="95" customFormat="1" ht="11.4">
      <c r="A158" s="121" t="s">
        <v>143</v>
      </c>
      <c r="B158" s="142">
        <f>$B$8</f>
        <v>0</v>
      </c>
      <c r="C158" s="142">
        <f>$C$8</f>
        <v>0</v>
      </c>
      <c r="D158" s="142">
        <f>$D$108</f>
        <v>0</v>
      </c>
      <c r="E158" s="158"/>
      <c r="F158" s="158"/>
      <c r="G158" s="142">
        <f>$G$8</f>
        <v>0</v>
      </c>
      <c r="H158" s="142">
        <f t="shared" si="9"/>
        <v>0</v>
      </c>
      <c r="I158" s="168" t="str">
        <f>IF(AND(B158&gt;= Readonly_Length_Matching_Rule!$B$21, B158&lt;=Readonly_Length_Matching_Rule!$C$21),"Pass","Fail")</f>
        <v>Pass</v>
      </c>
      <c r="J158" s="168" t="str">
        <f>IF(AND(C158&gt;= Readonly_Length_Matching_Rule!$D$21, C158&lt;=Readonly_Length_Matching_Rule!$E$21),"Pass","Fail")</f>
        <v>Fail</v>
      </c>
      <c r="K158" s="168" t="str">
        <f>IF(AND(D158&gt;= Readonly_Length_Matching_Rule!$F$21, D158&lt;=Readonly_Length_Matching_Rule!$G$21),"Pass","Fail")</f>
        <v>Fail</v>
      </c>
      <c r="L158" s="168" t="str">
        <f>IF(AND(E158&gt;= Readonly_Length_Matching_Rule!$H$21, E158&lt;=Readonly_Length_Matching_Rule!$I$21),"Pass","Fail")</f>
        <v>Fail</v>
      </c>
      <c r="M158" s="168" t="str">
        <f>IF(AND(F158&gt;= Readonly_Length_Matching_Rule!$J$21, F158&lt;=Readonly_Length_Matching_Rule!$K$21),"Pass","Fail")</f>
        <v>Fail</v>
      </c>
      <c r="N158" s="168" t="str">
        <f>IF(AND(G158&gt;= Readonly_Length_Matching_Rule!$L$21, G158&lt;=Readonly_Length_Matching_Rule!$M$21),"Pass","Fail")</f>
        <v>Fail</v>
      </c>
      <c r="O158" s="179" t="str">
        <f>IF(AND(H158&gt;= Readonly_Length_Matching_Rule!$B$12, H158&lt;=Readonly_Length_Matching_Rule!$C$12),"Pass","Fail")</f>
        <v>Fail</v>
      </c>
      <c r="P158" s="180"/>
      <c r="Q158" s="181"/>
      <c r="R158" s="182"/>
      <c r="S158" s="183" t="str">
        <f>IF(AND(H158&gt;= (Clock!$H$4-500), H158&lt;= (Clock!$H$4+500)),"Pass","Fail")</f>
        <v>Pass</v>
      </c>
      <c r="T158" s="113"/>
    </row>
    <row r="159" spans="1:20" s="95" customFormat="1" ht="11.4">
      <c r="A159" s="121" t="s">
        <v>144</v>
      </c>
      <c r="B159" s="142">
        <f>$B$9</f>
        <v>0</v>
      </c>
      <c r="C159" s="142">
        <f>$C$9</f>
        <v>0</v>
      </c>
      <c r="D159" s="142">
        <f>$D$109</f>
        <v>0</v>
      </c>
      <c r="E159" s="158"/>
      <c r="F159" s="158"/>
      <c r="G159" s="142">
        <f>$G$9</f>
        <v>0</v>
      </c>
      <c r="H159" s="142">
        <f t="shared" si="9"/>
        <v>0</v>
      </c>
      <c r="I159" s="168" t="str">
        <f>IF(AND(B159&gt;= Readonly_Length_Matching_Rule!$B$21, B159&lt;=Readonly_Length_Matching_Rule!$C$21),"Pass","Fail")</f>
        <v>Pass</v>
      </c>
      <c r="J159" s="168" t="str">
        <f>IF(AND(C159&gt;= Readonly_Length_Matching_Rule!$D$21, C159&lt;=Readonly_Length_Matching_Rule!$E$21),"Pass","Fail")</f>
        <v>Fail</v>
      </c>
      <c r="K159" s="168" t="str">
        <f>IF(AND(D159&gt;= Readonly_Length_Matching_Rule!$F$21, D159&lt;=Readonly_Length_Matching_Rule!$G$21),"Pass","Fail")</f>
        <v>Fail</v>
      </c>
      <c r="L159" s="168" t="str">
        <f>IF(AND(E159&gt;= Readonly_Length_Matching_Rule!$H$21, E159&lt;=Readonly_Length_Matching_Rule!$I$21),"Pass","Fail")</f>
        <v>Fail</v>
      </c>
      <c r="M159" s="168" t="str">
        <f>IF(AND(F159&gt;= Readonly_Length_Matching_Rule!$J$21, F159&lt;=Readonly_Length_Matching_Rule!$K$21),"Pass","Fail")</f>
        <v>Fail</v>
      </c>
      <c r="N159" s="168" t="str">
        <f>IF(AND(G159&gt;= Readonly_Length_Matching_Rule!$L$21, G159&lt;=Readonly_Length_Matching_Rule!$M$21),"Pass","Fail")</f>
        <v>Fail</v>
      </c>
      <c r="O159" s="179" t="str">
        <f>IF(AND(H159&gt;= Readonly_Length_Matching_Rule!$B$12, H159&lt;=Readonly_Length_Matching_Rule!$C$12),"Pass","Fail")</f>
        <v>Fail</v>
      </c>
      <c r="P159" s="180"/>
      <c r="Q159" s="181"/>
      <c r="R159" s="182"/>
      <c r="S159" s="183" t="str">
        <f>IF(AND(H159&gt;= (Clock!$H$4-500), H159&lt;= (Clock!$H$4+500)),"Pass","Fail")</f>
        <v>Pass</v>
      </c>
      <c r="T159" s="113"/>
    </row>
    <row r="160" spans="1:20" s="95" customFormat="1" ht="11.4">
      <c r="A160" s="121" t="s">
        <v>145</v>
      </c>
      <c r="B160" s="142">
        <f>$B$10</f>
        <v>0</v>
      </c>
      <c r="C160" s="142">
        <f>$C$10</f>
        <v>0</v>
      </c>
      <c r="D160" s="142">
        <f>$D$110</f>
        <v>0</v>
      </c>
      <c r="E160" s="158"/>
      <c r="F160" s="158"/>
      <c r="G160" s="142">
        <f>$G$10</f>
        <v>0</v>
      </c>
      <c r="H160" s="142">
        <f t="shared" si="9"/>
        <v>0</v>
      </c>
      <c r="I160" s="168" t="str">
        <f>IF(AND(B160&gt;= Readonly_Length_Matching_Rule!$B$21, B160&lt;=Readonly_Length_Matching_Rule!$C$21),"Pass","Fail")</f>
        <v>Pass</v>
      </c>
      <c r="J160" s="168" t="str">
        <f>IF(AND(C160&gt;= Readonly_Length_Matching_Rule!$D$21, C160&lt;=Readonly_Length_Matching_Rule!$E$21),"Pass","Fail")</f>
        <v>Fail</v>
      </c>
      <c r="K160" s="168" t="str">
        <f>IF(AND(D160&gt;= Readonly_Length_Matching_Rule!$F$21, D160&lt;=Readonly_Length_Matching_Rule!$G$21),"Pass","Fail")</f>
        <v>Fail</v>
      </c>
      <c r="L160" s="168" t="str">
        <f>IF(AND(E160&gt;= Readonly_Length_Matching_Rule!$H$21, E160&lt;=Readonly_Length_Matching_Rule!$I$21),"Pass","Fail")</f>
        <v>Fail</v>
      </c>
      <c r="M160" s="168" t="str">
        <f>IF(AND(F160&gt;= Readonly_Length_Matching_Rule!$J$21, F160&lt;=Readonly_Length_Matching_Rule!$K$21),"Pass","Fail")</f>
        <v>Fail</v>
      </c>
      <c r="N160" s="168" t="str">
        <f>IF(AND(G160&gt;= Readonly_Length_Matching_Rule!$L$21, G160&lt;=Readonly_Length_Matching_Rule!$M$21),"Pass","Fail")</f>
        <v>Fail</v>
      </c>
      <c r="O160" s="179" t="str">
        <f>IF(AND(H160&gt;= Readonly_Length_Matching_Rule!$B$12, H160&lt;=Readonly_Length_Matching_Rule!$C$12),"Pass","Fail")</f>
        <v>Fail</v>
      </c>
      <c r="P160" s="180"/>
      <c r="Q160" s="181"/>
      <c r="R160" s="182"/>
      <c r="S160" s="183" t="str">
        <f>IF(AND(H160&gt;= (Clock!$H$4-500), H160&lt;= (Clock!$H$4+500)),"Pass","Fail")</f>
        <v>Pass</v>
      </c>
      <c r="T160" s="113"/>
    </row>
    <row r="161" spans="1:20" s="95" customFormat="1" ht="11.4">
      <c r="A161" s="121" t="s">
        <v>146</v>
      </c>
      <c r="B161" s="142">
        <f>$B$11</f>
        <v>0</v>
      </c>
      <c r="C161" s="142">
        <f>$C$11</f>
        <v>0</v>
      </c>
      <c r="D161" s="142">
        <f>$D$111</f>
        <v>0</v>
      </c>
      <c r="E161" s="158"/>
      <c r="F161" s="158"/>
      <c r="G161" s="142">
        <f>$G$11</f>
        <v>0</v>
      </c>
      <c r="H161" s="142">
        <f t="shared" si="9"/>
        <v>0</v>
      </c>
      <c r="I161" s="168" t="str">
        <f>IF(AND(B161&gt;= Readonly_Length_Matching_Rule!$B$21, B161&lt;=Readonly_Length_Matching_Rule!$C$21),"Pass","Fail")</f>
        <v>Pass</v>
      </c>
      <c r="J161" s="168" t="str">
        <f>IF(AND(C161&gt;= Readonly_Length_Matching_Rule!$D$21, C161&lt;=Readonly_Length_Matching_Rule!$E$21),"Pass","Fail")</f>
        <v>Fail</v>
      </c>
      <c r="K161" s="168" t="str">
        <f>IF(AND(D161&gt;= Readonly_Length_Matching_Rule!$F$21, D161&lt;=Readonly_Length_Matching_Rule!$G$21),"Pass","Fail")</f>
        <v>Fail</v>
      </c>
      <c r="L161" s="168" t="str">
        <f>IF(AND(E161&gt;= Readonly_Length_Matching_Rule!$H$21, E161&lt;=Readonly_Length_Matching_Rule!$I$21),"Pass","Fail")</f>
        <v>Fail</v>
      </c>
      <c r="M161" s="168" t="str">
        <f>IF(AND(F161&gt;= Readonly_Length_Matching_Rule!$J$21, F161&lt;=Readonly_Length_Matching_Rule!$K$21),"Pass","Fail")</f>
        <v>Fail</v>
      </c>
      <c r="N161" s="168" t="str">
        <f>IF(AND(G161&gt;= Readonly_Length_Matching_Rule!$L$21, G161&lt;=Readonly_Length_Matching_Rule!$M$21),"Pass","Fail")</f>
        <v>Fail</v>
      </c>
      <c r="O161" s="179" t="str">
        <f>IF(AND(H161&gt;= Readonly_Length_Matching_Rule!$B$12, H161&lt;=Readonly_Length_Matching_Rule!$C$12),"Pass","Fail")</f>
        <v>Fail</v>
      </c>
      <c r="P161" s="180"/>
      <c r="Q161" s="181"/>
      <c r="R161" s="182"/>
      <c r="S161" s="183" t="str">
        <f>IF(AND(H161&gt;= (Clock!$H$4-500), H161&lt;= (Clock!$H$4+500)),"Pass","Fail")</f>
        <v>Pass</v>
      </c>
      <c r="T161" s="113"/>
    </row>
    <row r="162" spans="1:20" s="95" customFormat="1" ht="11.4">
      <c r="A162" s="121" t="s">
        <v>147</v>
      </c>
      <c r="B162" s="142">
        <f>$B$12</f>
        <v>0</v>
      </c>
      <c r="C162" s="142">
        <f>$C$12</f>
        <v>0</v>
      </c>
      <c r="D162" s="142">
        <f>$D$112</f>
        <v>0</v>
      </c>
      <c r="E162" s="158"/>
      <c r="F162" s="158"/>
      <c r="G162" s="142">
        <f>$G$12</f>
        <v>0</v>
      </c>
      <c r="H162" s="142">
        <f t="shared" si="9"/>
        <v>0</v>
      </c>
      <c r="I162" s="168" t="str">
        <f>IF(AND(B162&gt;= Readonly_Length_Matching_Rule!$B$21, B162&lt;=Readonly_Length_Matching_Rule!$C$21),"Pass","Fail")</f>
        <v>Pass</v>
      </c>
      <c r="J162" s="168" t="str">
        <f>IF(AND(C162&gt;= Readonly_Length_Matching_Rule!$D$21, C162&lt;=Readonly_Length_Matching_Rule!$E$21),"Pass","Fail")</f>
        <v>Fail</v>
      </c>
      <c r="K162" s="168" t="str">
        <f>IF(AND(D162&gt;= Readonly_Length_Matching_Rule!$F$21, D162&lt;=Readonly_Length_Matching_Rule!$G$21),"Pass","Fail")</f>
        <v>Fail</v>
      </c>
      <c r="L162" s="168" t="str">
        <f>IF(AND(E162&gt;= Readonly_Length_Matching_Rule!$H$21, E162&lt;=Readonly_Length_Matching_Rule!$I$21),"Pass","Fail")</f>
        <v>Fail</v>
      </c>
      <c r="M162" s="168" t="str">
        <f>IF(AND(F162&gt;= Readonly_Length_Matching_Rule!$J$21, F162&lt;=Readonly_Length_Matching_Rule!$K$21),"Pass","Fail")</f>
        <v>Fail</v>
      </c>
      <c r="N162" s="168" t="str">
        <f>IF(AND(G162&gt;= Readonly_Length_Matching_Rule!$L$21, G162&lt;=Readonly_Length_Matching_Rule!$M$21),"Pass","Fail")</f>
        <v>Fail</v>
      </c>
      <c r="O162" s="179" t="str">
        <f>IF(AND(H162&gt;= Readonly_Length_Matching_Rule!$B$12, H162&lt;=Readonly_Length_Matching_Rule!$C$12),"Pass","Fail")</f>
        <v>Fail</v>
      </c>
      <c r="P162" s="180"/>
      <c r="Q162" s="181"/>
      <c r="R162" s="182"/>
      <c r="S162" s="183" t="str">
        <f>IF(AND(H162&gt;= (Clock!$H$4-500), H162&lt;= (Clock!$H$4+500)),"Pass","Fail")</f>
        <v>Pass</v>
      </c>
      <c r="T162" s="113"/>
    </row>
    <row r="163" spans="1:20" s="95" customFormat="1" ht="11.4">
      <c r="A163" s="121" t="s">
        <v>148</v>
      </c>
      <c r="B163" s="142">
        <f>$B$13</f>
        <v>0</v>
      </c>
      <c r="C163" s="142">
        <f>$C$13</f>
        <v>0</v>
      </c>
      <c r="D163" s="142">
        <f>$D$113</f>
        <v>0</v>
      </c>
      <c r="E163" s="158"/>
      <c r="F163" s="158"/>
      <c r="G163" s="142">
        <f>$G$13</f>
        <v>0</v>
      </c>
      <c r="H163" s="142">
        <f t="shared" si="9"/>
        <v>0</v>
      </c>
      <c r="I163" s="168" t="str">
        <f>IF(AND(B163&gt;= Readonly_Length_Matching_Rule!$B$21, B163&lt;=Readonly_Length_Matching_Rule!$C$21),"Pass","Fail")</f>
        <v>Pass</v>
      </c>
      <c r="J163" s="168" t="str">
        <f>IF(AND(C163&gt;= Readonly_Length_Matching_Rule!$D$21, C163&lt;=Readonly_Length_Matching_Rule!$E$21),"Pass","Fail")</f>
        <v>Fail</v>
      </c>
      <c r="K163" s="168" t="str">
        <f>IF(AND(D163&gt;= Readonly_Length_Matching_Rule!$F$21, D163&lt;=Readonly_Length_Matching_Rule!$G$21),"Pass","Fail")</f>
        <v>Fail</v>
      </c>
      <c r="L163" s="168" t="str">
        <f>IF(AND(E163&gt;= Readonly_Length_Matching_Rule!$H$21, E163&lt;=Readonly_Length_Matching_Rule!$I$21),"Pass","Fail")</f>
        <v>Fail</v>
      </c>
      <c r="M163" s="168" t="str">
        <f>IF(AND(F163&gt;= Readonly_Length_Matching_Rule!$J$21, F163&lt;=Readonly_Length_Matching_Rule!$K$21),"Pass","Fail")</f>
        <v>Fail</v>
      </c>
      <c r="N163" s="168" t="str">
        <f>IF(AND(G163&gt;= Readonly_Length_Matching_Rule!$L$21, G163&lt;=Readonly_Length_Matching_Rule!$M$21),"Pass","Fail")</f>
        <v>Fail</v>
      </c>
      <c r="O163" s="179" t="str">
        <f>IF(AND(H163&gt;= Readonly_Length_Matching_Rule!$B$12, H163&lt;=Readonly_Length_Matching_Rule!$C$12),"Pass","Fail")</f>
        <v>Fail</v>
      </c>
      <c r="P163" s="180"/>
      <c r="Q163" s="181"/>
      <c r="R163" s="182"/>
      <c r="S163" s="183" t="str">
        <f>IF(AND(H163&gt;= (Clock!$H$4-500), H163&lt;= (Clock!$H$4+500)),"Pass","Fail")</f>
        <v>Pass</v>
      </c>
      <c r="T163" s="113"/>
    </row>
    <row r="164" spans="1:20" s="95" customFormat="1" ht="11.4">
      <c r="A164" s="121" t="s">
        <v>149</v>
      </c>
      <c r="B164" s="142">
        <f>$B$14</f>
        <v>0</v>
      </c>
      <c r="C164" s="142">
        <f>$C$14</f>
        <v>0</v>
      </c>
      <c r="D164" s="142">
        <f>$D$114</f>
        <v>0</v>
      </c>
      <c r="E164" s="158"/>
      <c r="F164" s="158"/>
      <c r="G164" s="142">
        <f>$G$14</f>
        <v>0</v>
      </c>
      <c r="H164" s="142">
        <f t="shared" si="9"/>
        <v>0</v>
      </c>
      <c r="I164" s="168" t="str">
        <f>IF(AND(B164&gt;= Readonly_Length_Matching_Rule!$B$21, B164&lt;=Readonly_Length_Matching_Rule!$C$21),"Pass","Fail")</f>
        <v>Pass</v>
      </c>
      <c r="J164" s="168" t="str">
        <f>IF(AND(C164&gt;= Readonly_Length_Matching_Rule!$D$21, C164&lt;=Readonly_Length_Matching_Rule!$E$21),"Pass","Fail")</f>
        <v>Fail</v>
      </c>
      <c r="K164" s="168" t="str">
        <f>IF(AND(D164&gt;= Readonly_Length_Matching_Rule!$F$21, D164&lt;=Readonly_Length_Matching_Rule!$G$21),"Pass","Fail")</f>
        <v>Fail</v>
      </c>
      <c r="L164" s="168" t="str">
        <f>IF(AND(E164&gt;= Readonly_Length_Matching_Rule!$H$21, E164&lt;=Readonly_Length_Matching_Rule!$I$21),"Pass","Fail")</f>
        <v>Fail</v>
      </c>
      <c r="M164" s="168" t="str">
        <f>IF(AND(F164&gt;= Readonly_Length_Matching_Rule!$J$21, F164&lt;=Readonly_Length_Matching_Rule!$K$21),"Pass","Fail")</f>
        <v>Fail</v>
      </c>
      <c r="N164" s="168" t="str">
        <f>IF(AND(G164&gt;= Readonly_Length_Matching_Rule!$L$21, G164&lt;=Readonly_Length_Matching_Rule!$M$21),"Pass","Fail")</f>
        <v>Fail</v>
      </c>
      <c r="O164" s="179" t="str">
        <f>IF(AND(H164&gt;= Readonly_Length_Matching_Rule!$B$12, H164&lt;=Readonly_Length_Matching_Rule!$C$12),"Pass","Fail")</f>
        <v>Fail</v>
      </c>
      <c r="P164" s="180"/>
      <c r="Q164" s="181"/>
      <c r="R164" s="182"/>
      <c r="S164" s="183" t="str">
        <f>IF(AND(H164&gt;= (Clock!$H$4-500), H164&lt;= (Clock!$H$4+500)),"Pass","Fail")</f>
        <v>Pass</v>
      </c>
      <c r="T164" s="113"/>
    </row>
    <row r="165" spans="1:20" s="95" customFormat="1" ht="11.4">
      <c r="A165" s="121" t="s">
        <v>150</v>
      </c>
      <c r="B165" s="142">
        <f>$B$15</f>
        <v>0</v>
      </c>
      <c r="C165" s="142">
        <f>$C$15</f>
        <v>0</v>
      </c>
      <c r="D165" s="142">
        <f>$D$115</f>
        <v>0</v>
      </c>
      <c r="E165" s="158"/>
      <c r="F165" s="158"/>
      <c r="G165" s="142">
        <f>$G$15</f>
        <v>0</v>
      </c>
      <c r="H165" s="142">
        <f t="shared" si="9"/>
        <v>0</v>
      </c>
      <c r="I165" s="168" t="str">
        <f>IF(AND(B165&gt;= Readonly_Length_Matching_Rule!$B$21, B165&lt;=Readonly_Length_Matching_Rule!$C$21),"Pass","Fail")</f>
        <v>Pass</v>
      </c>
      <c r="J165" s="168" t="str">
        <f>IF(AND(C165&gt;= Readonly_Length_Matching_Rule!$D$21, C165&lt;=Readonly_Length_Matching_Rule!$E$21),"Pass","Fail")</f>
        <v>Fail</v>
      </c>
      <c r="K165" s="168" t="str">
        <f>IF(AND(D165&gt;= Readonly_Length_Matching_Rule!$F$21, D165&lt;=Readonly_Length_Matching_Rule!$G$21),"Pass","Fail")</f>
        <v>Fail</v>
      </c>
      <c r="L165" s="168" t="str">
        <f>IF(AND(E165&gt;= Readonly_Length_Matching_Rule!$H$21, E165&lt;=Readonly_Length_Matching_Rule!$I$21),"Pass","Fail")</f>
        <v>Fail</v>
      </c>
      <c r="M165" s="168" t="str">
        <f>IF(AND(F165&gt;= Readonly_Length_Matching_Rule!$J$21, F165&lt;=Readonly_Length_Matching_Rule!$K$21),"Pass","Fail")</f>
        <v>Fail</v>
      </c>
      <c r="N165" s="168" t="str">
        <f>IF(AND(G165&gt;= Readonly_Length_Matching_Rule!$L$21, G165&lt;=Readonly_Length_Matching_Rule!$M$21),"Pass","Fail")</f>
        <v>Fail</v>
      </c>
      <c r="O165" s="179" t="str">
        <f>IF(AND(H165&gt;= Readonly_Length_Matching_Rule!$B$12, H165&lt;=Readonly_Length_Matching_Rule!$C$12),"Pass","Fail")</f>
        <v>Fail</v>
      </c>
      <c r="P165" s="180"/>
      <c r="Q165" s="181"/>
      <c r="R165" s="182"/>
      <c r="S165" s="183" t="str">
        <f>IF(AND(H165&gt;= (Clock!$H$4-500), H165&lt;= (Clock!$H$4+500)),"Pass","Fail")</f>
        <v>Pass</v>
      </c>
      <c r="T165" s="113"/>
    </row>
    <row r="166" spans="1:20" s="95" customFormat="1" ht="11.4">
      <c r="A166" s="121" t="s">
        <v>151</v>
      </c>
      <c r="B166" s="142">
        <f>$B$16</f>
        <v>0</v>
      </c>
      <c r="C166" s="142">
        <f>$C$16</f>
        <v>0</v>
      </c>
      <c r="D166" s="142">
        <f>$D$116</f>
        <v>0</v>
      </c>
      <c r="E166" s="158"/>
      <c r="F166" s="158"/>
      <c r="G166" s="142">
        <f>$G$16</f>
        <v>0</v>
      </c>
      <c r="H166" s="142">
        <f t="shared" si="9"/>
        <v>0</v>
      </c>
      <c r="I166" s="168" t="str">
        <f>IF(AND(B166&gt;= Readonly_Length_Matching_Rule!$B$21, B166&lt;=Readonly_Length_Matching_Rule!$C$21),"Pass","Fail")</f>
        <v>Pass</v>
      </c>
      <c r="J166" s="168" t="str">
        <f>IF(AND(C166&gt;= Readonly_Length_Matching_Rule!$D$21, C166&lt;=Readonly_Length_Matching_Rule!$E$21),"Pass","Fail")</f>
        <v>Fail</v>
      </c>
      <c r="K166" s="168" t="str">
        <f>IF(AND(D166&gt;= Readonly_Length_Matching_Rule!$F$21, D166&lt;=Readonly_Length_Matching_Rule!$G$21),"Pass","Fail")</f>
        <v>Fail</v>
      </c>
      <c r="L166" s="168" t="str">
        <f>IF(AND(E166&gt;= Readonly_Length_Matching_Rule!$H$21, E166&lt;=Readonly_Length_Matching_Rule!$I$21),"Pass","Fail")</f>
        <v>Fail</v>
      </c>
      <c r="M166" s="168" t="str">
        <f>IF(AND(F166&gt;= Readonly_Length_Matching_Rule!$J$21, F166&lt;=Readonly_Length_Matching_Rule!$K$21),"Pass","Fail")</f>
        <v>Fail</v>
      </c>
      <c r="N166" s="168" t="str">
        <f>IF(AND(G166&gt;= Readonly_Length_Matching_Rule!$L$21, G166&lt;=Readonly_Length_Matching_Rule!$M$21),"Pass","Fail")</f>
        <v>Fail</v>
      </c>
      <c r="O166" s="179" t="str">
        <f>IF(AND(H166&gt;= Readonly_Length_Matching_Rule!$B$12, H166&lt;=Readonly_Length_Matching_Rule!$C$12),"Pass","Fail")</f>
        <v>Fail</v>
      </c>
      <c r="P166" s="180"/>
      <c r="Q166" s="181"/>
      <c r="R166" s="182"/>
      <c r="S166" s="183" t="str">
        <f>IF(AND(H166&gt;= (Clock!$H$4-500), H166&lt;= (Clock!$H$4+500)),"Pass","Fail")</f>
        <v>Pass</v>
      </c>
      <c r="T166" s="113"/>
    </row>
    <row r="167" spans="1:20" s="95" customFormat="1" ht="11.4">
      <c r="A167" s="121" t="s">
        <v>152</v>
      </c>
      <c r="B167" s="142">
        <f>$B$17</f>
        <v>0</v>
      </c>
      <c r="C167" s="142">
        <f>$C$17</f>
        <v>0</v>
      </c>
      <c r="D167" s="142">
        <f>$D$117</f>
        <v>0</v>
      </c>
      <c r="E167" s="158"/>
      <c r="F167" s="158"/>
      <c r="G167" s="142">
        <f>$G$17</f>
        <v>0</v>
      </c>
      <c r="H167" s="142">
        <f t="shared" si="9"/>
        <v>0</v>
      </c>
      <c r="I167" s="168" t="str">
        <f>IF(AND(B167&gt;= Readonly_Length_Matching_Rule!$B$21, B167&lt;=Readonly_Length_Matching_Rule!$C$21),"Pass","Fail")</f>
        <v>Pass</v>
      </c>
      <c r="J167" s="168" t="str">
        <f>IF(AND(C167&gt;= Readonly_Length_Matching_Rule!$D$21, C167&lt;=Readonly_Length_Matching_Rule!$E$21),"Pass","Fail")</f>
        <v>Fail</v>
      </c>
      <c r="K167" s="168" t="str">
        <f>IF(AND(D167&gt;= Readonly_Length_Matching_Rule!$F$21, D167&lt;=Readonly_Length_Matching_Rule!$G$21),"Pass","Fail")</f>
        <v>Fail</v>
      </c>
      <c r="L167" s="168" t="str">
        <f>IF(AND(E167&gt;= Readonly_Length_Matching_Rule!$H$21, E167&lt;=Readonly_Length_Matching_Rule!$I$21),"Pass","Fail")</f>
        <v>Fail</v>
      </c>
      <c r="M167" s="168" t="str">
        <f>IF(AND(F167&gt;= Readonly_Length_Matching_Rule!$J$21, F167&lt;=Readonly_Length_Matching_Rule!$K$21),"Pass","Fail")</f>
        <v>Fail</v>
      </c>
      <c r="N167" s="168" t="str">
        <f>IF(AND(G167&gt;= Readonly_Length_Matching_Rule!$L$21, G167&lt;=Readonly_Length_Matching_Rule!$M$21),"Pass","Fail")</f>
        <v>Fail</v>
      </c>
      <c r="O167" s="179" t="str">
        <f>IF(AND(H167&gt;= Readonly_Length_Matching_Rule!$B$12, H167&lt;=Readonly_Length_Matching_Rule!$C$12),"Pass","Fail")</f>
        <v>Fail</v>
      </c>
      <c r="P167" s="180"/>
      <c r="Q167" s="181"/>
      <c r="R167" s="182"/>
      <c r="S167" s="183" t="str">
        <f>IF(AND(H167&gt;= (Clock!$H$4-500), H167&lt;= (Clock!$H$4+500)),"Pass","Fail")</f>
        <v>Pass</v>
      </c>
      <c r="T167" s="113"/>
    </row>
    <row r="168" spans="1:20" s="95" customFormat="1" ht="11.4">
      <c r="A168" s="121" t="s">
        <v>153</v>
      </c>
      <c r="B168" s="142">
        <f>$B$18</f>
        <v>0</v>
      </c>
      <c r="C168" s="142">
        <f>$C$18</f>
        <v>0</v>
      </c>
      <c r="D168" s="142">
        <f>$D$118</f>
        <v>0</v>
      </c>
      <c r="E168" s="158"/>
      <c r="F168" s="158"/>
      <c r="G168" s="142">
        <f>$G$18</f>
        <v>0</v>
      </c>
      <c r="H168" s="142">
        <f t="shared" si="9"/>
        <v>0</v>
      </c>
      <c r="I168" s="168" t="str">
        <f>IF(AND(B168&gt;= Readonly_Length_Matching_Rule!$B$21, B168&lt;=Readonly_Length_Matching_Rule!$C$21),"Pass","Fail")</f>
        <v>Pass</v>
      </c>
      <c r="J168" s="168" t="str">
        <f>IF(AND(C168&gt;= Readonly_Length_Matching_Rule!$D$21, C168&lt;=Readonly_Length_Matching_Rule!$E$21),"Pass","Fail")</f>
        <v>Fail</v>
      </c>
      <c r="K168" s="168" t="str">
        <f>IF(AND(D168&gt;= Readonly_Length_Matching_Rule!$F$21, D168&lt;=Readonly_Length_Matching_Rule!$G$21),"Pass","Fail")</f>
        <v>Fail</v>
      </c>
      <c r="L168" s="168" t="str">
        <f>IF(AND(E168&gt;= Readonly_Length_Matching_Rule!$H$21, E168&lt;=Readonly_Length_Matching_Rule!$I$21),"Pass","Fail")</f>
        <v>Fail</v>
      </c>
      <c r="M168" s="168" t="str">
        <f>IF(AND(F168&gt;= Readonly_Length_Matching_Rule!$J$21, F168&lt;=Readonly_Length_Matching_Rule!$K$21),"Pass","Fail")</f>
        <v>Fail</v>
      </c>
      <c r="N168" s="168" t="str">
        <f>IF(AND(G168&gt;= Readonly_Length_Matching_Rule!$L$21, G168&lt;=Readonly_Length_Matching_Rule!$M$21),"Pass","Fail")</f>
        <v>Fail</v>
      </c>
      <c r="O168" s="179" t="str">
        <f>IF(AND(H168&gt;= Readonly_Length_Matching_Rule!$B$12, H168&lt;=Readonly_Length_Matching_Rule!$C$12),"Pass","Fail")</f>
        <v>Fail</v>
      </c>
      <c r="P168" s="180"/>
      <c r="Q168" s="181"/>
      <c r="R168" s="182"/>
      <c r="S168" s="183" t="str">
        <f>IF(AND(H168&gt;= (Clock!$H$4-500), H168&lt;= (Clock!$H$4+500)),"Pass","Fail")</f>
        <v>Pass</v>
      </c>
      <c r="T168" s="113"/>
    </row>
    <row r="169" spans="1:20" s="95" customFormat="1" ht="11.4">
      <c r="A169" s="121" t="s">
        <v>154</v>
      </c>
      <c r="B169" s="142">
        <f>$B$19</f>
        <v>0</v>
      </c>
      <c r="C169" s="142">
        <f>$C$19</f>
        <v>0</v>
      </c>
      <c r="D169" s="142">
        <f>$D$119</f>
        <v>0</v>
      </c>
      <c r="E169" s="158"/>
      <c r="F169" s="158"/>
      <c r="G169" s="142">
        <f>$G$19</f>
        <v>0</v>
      </c>
      <c r="H169" s="142">
        <f>SUM(B169:F169)</f>
        <v>0</v>
      </c>
      <c r="I169" s="168" t="str">
        <f>IF(AND(B169&gt;= Readonly_Length_Matching_Rule!$B$21, B169&lt;=Readonly_Length_Matching_Rule!$C$21),"Pass","Fail")</f>
        <v>Pass</v>
      </c>
      <c r="J169" s="168" t="str">
        <f>IF(AND(C169&gt;= Readonly_Length_Matching_Rule!$D$21, C169&lt;=Readonly_Length_Matching_Rule!$E$21),"Pass","Fail")</f>
        <v>Fail</v>
      </c>
      <c r="K169" s="168" t="str">
        <f>IF(AND(D169&gt;= Readonly_Length_Matching_Rule!$F$21, D169&lt;=Readonly_Length_Matching_Rule!$G$21),"Pass","Fail")</f>
        <v>Fail</v>
      </c>
      <c r="L169" s="168" t="str">
        <f>IF(AND(E169&gt;= Readonly_Length_Matching_Rule!$H$21, E169&lt;=Readonly_Length_Matching_Rule!$I$21),"Pass","Fail")</f>
        <v>Fail</v>
      </c>
      <c r="M169" s="168" t="str">
        <f>IF(AND(F169&gt;= Readonly_Length_Matching_Rule!$J$21, F169&lt;=Readonly_Length_Matching_Rule!$K$21),"Pass","Fail")</f>
        <v>Fail</v>
      </c>
      <c r="N169" s="168" t="str">
        <f>IF(AND(G169&gt;= Readonly_Length_Matching_Rule!$L$21, G169&lt;=Readonly_Length_Matching_Rule!$M$21),"Pass","Fail")</f>
        <v>Fail</v>
      </c>
      <c r="O169" s="179" t="str">
        <f>IF(AND(H169&gt;= Readonly_Length_Matching_Rule!$B$12, H169&lt;=Readonly_Length_Matching_Rule!$C$12),"Pass","Fail")</f>
        <v>Fail</v>
      </c>
      <c r="P169" s="180"/>
      <c r="Q169" s="181"/>
      <c r="R169" s="182"/>
      <c r="S169" s="183" t="str">
        <f>IF(AND(H169&gt;= (Clock!$H$4-500), H169&lt;= (Clock!$H$4+500)),"Pass","Fail")</f>
        <v>Pass</v>
      </c>
      <c r="T169" s="113"/>
    </row>
    <row r="170" spans="1:20" s="95" customFormat="1" ht="11.4">
      <c r="A170" s="118" t="s">
        <v>159</v>
      </c>
      <c r="B170" s="164"/>
      <c r="C170" s="165"/>
      <c r="D170" s="165"/>
      <c r="E170" s="162"/>
      <c r="F170" s="162"/>
      <c r="G170" s="165"/>
      <c r="H170" s="163"/>
      <c r="I170" s="165"/>
      <c r="J170" s="165"/>
      <c r="K170" s="165"/>
      <c r="L170" s="165"/>
      <c r="M170" s="165"/>
      <c r="N170" s="165"/>
      <c r="O170" s="175"/>
      <c r="P170" s="176"/>
      <c r="Q170" s="177"/>
      <c r="R170" s="178"/>
      <c r="S170" s="166"/>
      <c r="T170" s="50"/>
    </row>
    <row r="171" spans="1:20" s="95" customFormat="1" ht="11.4">
      <c r="A171" s="121" t="s">
        <v>155</v>
      </c>
      <c r="B171" s="142">
        <f>$B$21</f>
        <v>0</v>
      </c>
      <c r="C171" s="142">
        <f>$C$21</f>
        <v>0</v>
      </c>
      <c r="D171" s="142">
        <f>$D$121</f>
        <v>0</v>
      </c>
      <c r="E171" s="158"/>
      <c r="F171" s="158"/>
      <c r="G171" s="142">
        <f>$G$21</f>
        <v>0</v>
      </c>
      <c r="H171" s="142">
        <f t="shared" si="9"/>
        <v>0</v>
      </c>
      <c r="I171" s="168" t="str">
        <f>IF(AND(B171&gt;= Readonly_Length_Matching_Rule!$B$21, B171&lt;=Readonly_Length_Matching_Rule!$C$21),"Pass","Fail")</f>
        <v>Pass</v>
      </c>
      <c r="J171" s="168" t="str">
        <f>IF(AND(C171&gt;= Readonly_Length_Matching_Rule!$D$21, C171&lt;=Readonly_Length_Matching_Rule!$E$21),"Pass","Fail")</f>
        <v>Fail</v>
      </c>
      <c r="K171" s="168" t="str">
        <f>IF(AND(D171&gt;= Readonly_Length_Matching_Rule!$F$21, D171&lt;=Readonly_Length_Matching_Rule!$G$21),"Pass","Fail")</f>
        <v>Fail</v>
      </c>
      <c r="L171" s="168" t="str">
        <f>IF(AND(E171&gt;= Readonly_Length_Matching_Rule!$H$21, E171&lt;=Readonly_Length_Matching_Rule!$I$21),"Pass","Fail")</f>
        <v>Fail</v>
      </c>
      <c r="M171" s="168" t="str">
        <f>IF(AND(F171&gt;= Readonly_Length_Matching_Rule!$J$21, F171&lt;=Readonly_Length_Matching_Rule!$K$21),"Pass","Fail")</f>
        <v>Fail</v>
      </c>
      <c r="N171" s="168" t="str">
        <f>IF(AND(G171&gt;= Readonly_Length_Matching_Rule!$L$21, G171&lt;=Readonly_Length_Matching_Rule!$M$21),"Pass","Fail")</f>
        <v>Fail</v>
      </c>
      <c r="O171" s="179" t="str">
        <f>IF(AND(H171&gt;= Readonly_Length_Matching_Rule!$B$12, H171&lt;=Readonly_Length_Matching_Rule!$C$12),"Pass","Fail")</f>
        <v>Fail</v>
      </c>
      <c r="P171" s="180"/>
      <c r="Q171" s="181"/>
      <c r="R171" s="182"/>
      <c r="S171" s="183" t="str">
        <f>IF(AND(H171&gt;= (Clock!$H$4-500), H171&lt;= (Clock!$H$4+500)),"Pass","Fail")</f>
        <v>Pass</v>
      </c>
      <c r="T171" s="113"/>
    </row>
    <row r="172" spans="1:20" s="95" customFormat="1" ht="11.4">
      <c r="A172" s="121" t="s">
        <v>156</v>
      </c>
      <c r="B172" s="142">
        <f>$B$22</f>
        <v>0</v>
      </c>
      <c r="C172" s="142">
        <f>$C$22</f>
        <v>0</v>
      </c>
      <c r="D172" s="142">
        <f>$D$122</f>
        <v>0</v>
      </c>
      <c r="E172" s="158"/>
      <c r="F172" s="158"/>
      <c r="G172" s="142">
        <f>$G$22</f>
        <v>0</v>
      </c>
      <c r="H172" s="142">
        <f t="shared" si="9"/>
        <v>0</v>
      </c>
      <c r="I172" s="168" t="str">
        <f>IF(AND(B172&gt;= Readonly_Length_Matching_Rule!$B$21, B172&lt;=Readonly_Length_Matching_Rule!$C$21),"Pass","Fail")</f>
        <v>Pass</v>
      </c>
      <c r="J172" s="168" t="str">
        <f>IF(AND(C172&gt;= Readonly_Length_Matching_Rule!$D$21, C172&lt;=Readonly_Length_Matching_Rule!$E$21),"Pass","Fail")</f>
        <v>Fail</v>
      </c>
      <c r="K172" s="168" t="str">
        <f>IF(AND(D172&gt;= Readonly_Length_Matching_Rule!$F$21, D172&lt;=Readonly_Length_Matching_Rule!$G$21),"Pass","Fail")</f>
        <v>Fail</v>
      </c>
      <c r="L172" s="168" t="str">
        <f>IF(AND(E172&gt;= Readonly_Length_Matching_Rule!$H$21, E172&lt;=Readonly_Length_Matching_Rule!$I$21),"Pass","Fail")</f>
        <v>Fail</v>
      </c>
      <c r="M172" s="168" t="str">
        <f>IF(AND(F172&gt;= Readonly_Length_Matching_Rule!$J$21, F172&lt;=Readonly_Length_Matching_Rule!$K$21),"Pass","Fail")</f>
        <v>Fail</v>
      </c>
      <c r="N172" s="168" t="str">
        <f>IF(AND(G172&gt;= Readonly_Length_Matching_Rule!$L$21, G172&lt;=Readonly_Length_Matching_Rule!$M$21),"Pass","Fail")</f>
        <v>Fail</v>
      </c>
      <c r="O172" s="179" t="str">
        <f>IF(AND(H172&gt;= Readonly_Length_Matching_Rule!$B$12, H172&lt;=Readonly_Length_Matching_Rule!$C$12),"Pass","Fail")</f>
        <v>Fail</v>
      </c>
      <c r="P172" s="180"/>
      <c r="Q172" s="181"/>
      <c r="R172" s="182"/>
      <c r="S172" s="183" t="str">
        <f>IF(AND(H172&gt;= (Clock!$H$4-500), H172&lt;= (Clock!$H$4+500)),"Pass","Fail")</f>
        <v>Pass</v>
      </c>
      <c r="T172" s="113"/>
    </row>
    <row r="173" spans="1:20" s="95" customFormat="1" ht="11.4">
      <c r="A173" s="121" t="s">
        <v>157</v>
      </c>
      <c r="B173" s="142">
        <f>$B$23</f>
        <v>0</v>
      </c>
      <c r="C173" s="142">
        <f>$C$23</f>
        <v>0</v>
      </c>
      <c r="D173" s="142">
        <f>$D$123</f>
        <v>0</v>
      </c>
      <c r="E173" s="158"/>
      <c r="F173" s="158"/>
      <c r="G173" s="142">
        <f>$G$23</f>
        <v>0</v>
      </c>
      <c r="H173" s="142">
        <f>SUM(B173:F173)</f>
        <v>0</v>
      </c>
      <c r="I173" s="168" t="str">
        <f>IF(AND(B173&gt;= Readonly_Length_Matching_Rule!$B$21, B173&lt;=Readonly_Length_Matching_Rule!$C$21),"Pass","Fail")</f>
        <v>Pass</v>
      </c>
      <c r="J173" s="168" t="str">
        <f>IF(AND(C173&gt;= Readonly_Length_Matching_Rule!$D$21, C173&lt;=Readonly_Length_Matching_Rule!$E$21),"Pass","Fail")</f>
        <v>Fail</v>
      </c>
      <c r="K173" s="168" t="str">
        <f>IF(AND(D173&gt;= Readonly_Length_Matching_Rule!$F$21, D173&lt;=Readonly_Length_Matching_Rule!$G$21),"Pass","Fail")</f>
        <v>Fail</v>
      </c>
      <c r="L173" s="168" t="str">
        <f>IF(AND(E173&gt;= Readonly_Length_Matching_Rule!$H$21, E173&lt;=Readonly_Length_Matching_Rule!$I$21),"Pass","Fail")</f>
        <v>Fail</v>
      </c>
      <c r="M173" s="168" t="str">
        <f>IF(AND(F173&gt;= Readonly_Length_Matching_Rule!$J$21, F173&lt;=Readonly_Length_Matching_Rule!$K$21),"Pass","Fail")</f>
        <v>Fail</v>
      </c>
      <c r="N173" s="168" t="str">
        <f>IF(AND(G173&gt;= Readonly_Length_Matching_Rule!$L$21, G173&lt;=Readonly_Length_Matching_Rule!$M$21),"Pass","Fail")</f>
        <v>Fail</v>
      </c>
      <c r="O173" s="179" t="str">
        <f>IF(AND(H173&gt;= Readonly_Length_Matching_Rule!$B$12, H173&lt;=Readonly_Length_Matching_Rule!$C$12),"Pass","Fail")</f>
        <v>Fail</v>
      </c>
      <c r="P173" s="180"/>
      <c r="Q173" s="181"/>
      <c r="R173" s="182"/>
      <c r="S173" s="183" t="str">
        <f>IF(AND(H173&gt;= (Clock!$H$4-500), H173&lt;= (Clock!$H$4+500)),"Pass","Fail")</f>
        <v>Pass</v>
      </c>
      <c r="T173" s="113"/>
    </row>
    <row r="174" spans="1:20" s="95" customFormat="1" ht="11.4">
      <c r="A174" s="118" t="s">
        <v>163</v>
      </c>
      <c r="B174" s="164"/>
      <c r="C174" s="164"/>
      <c r="D174" s="164"/>
      <c r="E174" s="162"/>
      <c r="F174" s="162"/>
      <c r="G174" s="165"/>
      <c r="H174" s="163"/>
      <c r="I174" s="165"/>
      <c r="J174" s="165"/>
      <c r="K174" s="165"/>
      <c r="L174" s="165"/>
      <c r="M174" s="165"/>
      <c r="N174" s="165"/>
      <c r="O174" s="175"/>
      <c r="P174" s="176"/>
      <c r="Q174" s="177"/>
      <c r="R174" s="178"/>
      <c r="S174" s="166"/>
      <c r="T174" s="50"/>
    </row>
    <row r="175" spans="1:20" s="95" customFormat="1" ht="11.4">
      <c r="A175" s="121" t="s">
        <v>160</v>
      </c>
      <c r="B175" s="142">
        <f>$B$25</f>
        <v>0</v>
      </c>
      <c r="C175" s="142">
        <f>$C$25</f>
        <v>0</v>
      </c>
      <c r="D175" s="142">
        <f>$D$125</f>
        <v>0</v>
      </c>
      <c r="E175" s="158"/>
      <c r="F175" s="158"/>
      <c r="G175" s="142">
        <f>$G$25</f>
        <v>0</v>
      </c>
      <c r="H175" s="142">
        <f>SUM(B175:F175)</f>
        <v>0</v>
      </c>
      <c r="I175" s="168" t="str">
        <f>IF(AND(B175&gt;= Readonly_Length_Matching_Rule!$B$21, B175&lt;=Readonly_Length_Matching_Rule!$C$21),"Pass","Fail")</f>
        <v>Pass</v>
      </c>
      <c r="J175" s="168" t="str">
        <f>IF(AND(C175&gt;= Readonly_Length_Matching_Rule!$D$21, C175&lt;=Readonly_Length_Matching_Rule!$E$21),"Pass","Fail")</f>
        <v>Fail</v>
      </c>
      <c r="K175" s="168" t="str">
        <f>IF(AND(D175&gt;= Readonly_Length_Matching_Rule!$F$21, D175&lt;=Readonly_Length_Matching_Rule!$G$21),"Pass","Fail")</f>
        <v>Fail</v>
      </c>
      <c r="L175" s="168" t="str">
        <f>IF(AND(E175&gt;= Readonly_Length_Matching_Rule!$H$21, E175&lt;=Readonly_Length_Matching_Rule!$I$21),"Pass","Fail")</f>
        <v>Fail</v>
      </c>
      <c r="M175" s="168" t="str">
        <f>IF(AND(F175&gt;= Readonly_Length_Matching_Rule!$J$21, F175&lt;=Readonly_Length_Matching_Rule!$K$21),"Pass","Fail")</f>
        <v>Fail</v>
      </c>
      <c r="N175" s="168" t="str">
        <f>IF(AND(G175&gt;= Readonly_Length_Matching_Rule!$L$21, G175&lt;=Readonly_Length_Matching_Rule!$M$21),"Pass","Fail")</f>
        <v>Fail</v>
      </c>
      <c r="O175" s="179" t="str">
        <f>IF(AND(H175&gt;= Readonly_Length_Matching_Rule!$B$12, H175&lt;=Readonly_Length_Matching_Rule!$C$12),"Pass","Fail")</f>
        <v>Fail</v>
      </c>
      <c r="P175" s="180"/>
      <c r="Q175" s="181"/>
      <c r="R175" s="182"/>
      <c r="S175" s="183" t="str">
        <f>IF(AND(H175&gt;= (Clock!$H$4-500), H175&lt;= (Clock!$H$4+500)),"Pass","Fail")</f>
        <v>Pass</v>
      </c>
      <c r="T175" s="113"/>
    </row>
    <row r="176" spans="1:20" s="95" customFormat="1" ht="11.4">
      <c r="A176" s="121" t="s">
        <v>161</v>
      </c>
      <c r="B176" s="142">
        <f>$B$26</f>
        <v>0</v>
      </c>
      <c r="C176" s="142">
        <f>$C$26</f>
        <v>0</v>
      </c>
      <c r="D176" s="142">
        <f>$D$126</f>
        <v>0</v>
      </c>
      <c r="E176" s="158"/>
      <c r="F176" s="158"/>
      <c r="G176" s="142">
        <f>$G$26</f>
        <v>0</v>
      </c>
      <c r="H176" s="142">
        <f>SUM(B176:F176)</f>
        <v>0</v>
      </c>
      <c r="I176" s="168" t="str">
        <f>IF(AND(B176&gt;= Readonly_Length_Matching_Rule!$B$21, B176&lt;=Readonly_Length_Matching_Rule!$C$21),"Pass","Fail")</f>
        <v>Pass</v>
      </c>
      <c r="J176" s="168" t="str">
        <f>IF(AND(C176&gt;= Readonly_Length_Matching_Rule!$D$21, C176&lt;=Readonly_Length_Matching_Rule!$E$21),"Pass","Fail")</f>
        <v>Fail</v>
      </c>
      <c r="K176" s="168" t="str">
        <f>IF(AND(D176&gt;= Readonly_Length_Matching_Rule!$F$21, D176&lt;=Readonly_Length_Matching_Rule!$G$21),"Pass","Fail")</f>
        <v>Fail</v>
      </c>
      <c r="L176" s="168" t="str">
        <f>IF(AND(E176&gt;= Readonly_Length_Matching_Rule!$H$21, E176&lt;=Readonly_Length_Matching_Rule!$I$21),"Pass","Fail")</f>
        <v>Fail</v>
      </c>
      <c r="M176" s="168" t="str">
        <f>IF(AND(F176&gt;= Readonly_Length_Matching_Rule!$J$21, F176&lt;=Readonly_Length_Matching_Rule!$K$21),"Pass","Fail")</f>
        <v>Fail</v>
      </c>
      <c r="N176" s="168" t="str">
        <f>IF(AND(G176&gt;= Readonly_Length_Matching_Rule!$L$21, G176&lt;=Readonly_Length_Matching_Rule!$M$21),"Pass","Fail")</f>
        <v>Fail</v>
      </c>
      <c r="O176" s="179" t="str">
        <f>IF(AND(H176&gt;= Readonly_Length_Matching_Rule!$B$12, H176&lt;=Readonly_Length_Matching_Rule!$C$12),"Pass","Fail")</f>
        <v>Fail</v>
      </c>
      <c r="P176" s="180"/>
      <c r="Q176" s="181"/>
      <c r="R176" s="182"/>
      <c r="S176" s="183" t="str">
        <f>IF(AND(H176&gt;= (Clock!$H$4-500), H176&lt;= (Clock!$H$4+500)),"Pass","Fail")</f>
        <v>Pass</v>
      </c>
      <c r="T176" s="113"/>
    </row>
    <row r="177" spans="1:20" s="95" customFormat="1" ht="11.4">
      <c r="A177" s="121" t="s">
        <v>162</v>
      </c>
      <c r="B177" s="142">
        <f>$B$27</f>
        <v>0</v>
      </c>
      <c r="C177" s="142">
        <f>$C$27</f>
        <v>0</v>
      </c>
      <c r="D177" s="142">
        <f>$D$127</f>
        <v>0</v>
      </c>
      <c r="E177" s="158"/>
      <c r="F177" s="158"/>
      <c r="G177" s="142">
        <f>$G$27</f>
        <v>0</v>
      </c>
      <c r="H177" s="142">
        <f>SUM(B177:F177)</f>
        <v>0</v>
      </c>
      <c r="I177" s="168" t="str">
        <f>IF(AND(B177&gt;= Readonly_Length_Matching_Rule!$B$21, B177&lt;=Readonly_Length_Matching_Rule!$C$21),"Pass","Fail")</f>
        <v>Pass</v>
      </c>
      <c r="J177" s="168" t="str">
        <f>IF(AND(C177&gt;= Readonly_Length_Matching_Rule!$D$21, C177&lt;=Readonly_Length_Matching_Rule!$E$21),"Pass","Fail")</f>
        <v>Fail</v>
      </c>
      <c r="K177" s="168" t="str">
        <f>IF(AND(D177&gt;= Readonly_Length_Matching_Rule!$F$21, D177&lt;=Readonly_Length_Matching_Rule!$G$21),"Pass","Fail")</f>
        <v>Fail</v>
      </c>
      <c r="L177" s="168" t="str">
        <f>IF(AND(E177&gt;= Readonly_Length_Matching_Rule!$H$21, E177&lt;=Readonly_Length_Matching_Rule!$I$21),"Pass","Fail")</f>
        <v>Fail</v>
      </c>
      <c r="M177" s="168" t="str">
        <f>IF(AND(F177&gt;= Readonly_Length_Matching_Rule!$J$21, F177&lt;=Readonly_Length_Matching_Rule!$K$21),"Pass","Fail")</f>
        <v>Fail</v>
      </c>
      <c r="N177" s="168" t="str">
        <f>IF(AND(G177&gt;= Readonly_Length_Matching_Rule!$L$21, G177&lt;=Readonly_Length_Matching_Rule!$M$21),"Pass","Fail")</f>
        <v>Fail</v>
      </c>
      <c r="O177" s="179" t="str">
        <f>IF(AND(H177&gt;= Readonly_Length_Matching_Rule!$B$12, H177&lt;=Readonly_Length_Matching_Rule!$C$12),"Pass","Fail")</f>
        <v>Fail</v>
      </c>
      <c r="P177" s="180"/>
      <c r="Q177" s="181"/>
      <c r="R177" s="182"/>
      <c r="S177" s="183" t="str">
        <f>IF(AND(H177&gt;= (Clock!$H$4-500), H177&lt;= (Clock!$H$4+500)),"Pass","Fail")</f>
        <v>Pass</v>
      </c>
      <c r="T177" s="113"/>
    </row>
    <row r="178" spans="1:20" s="95" customFormat="1" ht="11.4">
      <c r="A178" s="117" t="s">
        <v>41</v>
      </c>
      <c r="B178" s="143"/>
      <c r="C178" s="144"/>
      <c r="D178" s="144"/>
      <c r="E178" s="144"/>
      <c r="F178" s="167"/>
      <c r="G178" s="144"/>
      <c r="H178" s="159"/>
      <c r="I178" s="144"/>
      <c r="J178" s="144"/>
      <c r="K178" s="144"/>
      <c r="L178" s="144"/>
      <c r="M178" s="144"/>
      <c r="N178" s="144"/>
      <c r="O178" s="170"/>
      <c r="P178" s="176"/>
      <c r="Q178" s="177"/>
      <c r="R178" s="178"/>
      <c r="S178" s="174"/>
      <c r="T178" s="45"/>
    </row>
    <row r="179" spans="1:20" s="95" customFormat="1" ht="11.4">
      <c r="A179" s="118" t="s">
        <v>158</v>
      </c>
      <c r="B179" s="164"/>
      <c r="C179" s="165"/>
      <c r="D179" s="165"/>
      <c r="E179" s="165"/>
      <c r="F179" s="162"/>
      <c r="G179" s="165"/>
      <c r="H179" s="163"/>
      <c r="I179" s="165"/>
      <c r="J179" s="165"/>
      <c r="K179" s="165"/>
      <c r="L179" s="165"/>
      <c r="M179" s="165"/>
      <c r="N179" s="165"/>
      <c r="O179" s="175"/>
      <c r="P179" s="176"/>
      <c r="Q179" s="177"/>
      <c r="R179" s="178"/>
      <c r="S179" s="166"/>
      <c r="T179" s="50"/>
    </row>
    <row r="180" spans="1:20" s="95" customFormat="1" ht="11.4">
      <c r="A180" s="121" t="s">
        <v>140</v>
      </c>
      <c r="B180" s="142">
        <f>$B$5</f>
        <v>0</v>
      </c>
      <c r="C180" s="142">
        <f>$C$5</f>
        <v>0</v>
      </c>
      <c r="D180" s="142">
        <f>$D$105</f>
        <v>0</v>
      </c>
      <c r="E180" s="142">
        <f>$E$155</f>
        <v>0</v>
      </c>
      <c r="F180" s="158"/>
      <c r="G180" s="142">
        <f>$G$5</f>
        <v>0</v>
      </c>
      <c r="H180" s="142">
        <f>SUM(B180:F180)</f>
        <v>0</v>
      </c>
      <c r="I180" s="168" t="str">
        <f>IF(AND(B180&gt;= Readonly_Length_Matching_Rule!$B$21, B180&lt;=Readonly_Length_Matching_Rule!$C$21),"Pass","Fail")</f>
        <v>Pass</v>
      </c>
      <c r="J180" s="168" t="str">
        <f>IF(AND(C180&gt;= Readonly_Length_Matching_Rule!$D$21, C180&lt;=Readonly_Length_Matching_Rule!$E$21),"Pass","Fail")</f>
        <v>Fail</v>
      </c>
      <c r="K180" s="168" t="str">
        <f>IF(AND(D180&gt;= Readonly_Length_Matching_Rule!$F$21, D180&lt;=Readonly_Length_Matching_Rule!$G$21),"Pass","Fail")</f>
        <v>Fail</v>
      </c>
      <c r="L180" s="168" t="str">
        <f>IF(AND(E180&gt;= Readonly_Length_Matching_Rule!$H$21, E180&lt;=Readonly_Length_Matching_Rule!$I$21),"Pass","Fail")</f>
        <v>Fail</v>
      </c>
      <c r="M180" s="168" t="str">
        <f>IF(AND(F180&gt;= Readonly_Length_Matching_Rule!$J$21, F180&lt;=Readonly_Length_Matching_Rule!$K$21),"Pass","Fail")</f>
        <v>Fail</v>
      </c>
      <c r="N180" s="168" t="str">
        <f>IF(AND(G180&gt;= Readonly_Length_Matching_Rule!$L$21, G180&lt;=Readonly_Length_Matching_Rule!$M$21),"Pass","Fail")</f>
        <v>Fail</v>
      </c>
      <c r="O180" s="179" t="str">
        <f>IF(AND(H180&gt;= Readonly_Length_Matching_Rule!$B$12, H180&lt;=Readonly_Length_Matching_Rule!$C$12),"Pass","Fail")</f>
        <v>Fail</v>
      </c>
      <c r="P180" s="180"/>
      <c r="Q180" s="181"/>
      <c r="R180" s="182"/>
      <c r="S180" s="183" t="str">
        <f>IF(AND(H180&gt;= (Clock!$H$4-500), H180&lt;= (Clock!$H$4+500)),"Pass","Fail")</f>
        <v>Pass</v>
      </c>
      <c r="T180" s="113"/>
    </row>
    <row r="181" spans="1:20" s="95" customFormat="1" ht="11.4">
      <c r="A181" s="121" t="s">
        <v>141</v>
      </c>
      <c r="B181" s="142">
        <f>$B$6</f>
        <v>0</v>
      </c>
      <c r="C181" s="142">
        <f>$C$6</f>
        <v>0</v>
      </c>
      <c r="D181" s="142">
        <f>$D$106</f>
        <v>0</v>
      </c>
      <c r="E181" s="142">
        <f>$E$156</f>
        <v>0</v>
      </c>
      <c r="F181" s="158"/>
      <c r="G181" s="142">
        <f>$G$6</f>
        <v>0</v>
      </c>
      <c r="H181" s="142">
        <f t="shared" ref="H181:H197" si="10">SUM(B181:F181)</f>
        <v>0</v>
      </c>
      <c r="I181" s="168" t="str">
        <f>IF(AND(B181&gt;= Readonly_Length_Matching_Rule!$B$21, B181&lt;=Readonly_Length_Matching_Rule!$C$21),"Pass","Fail")</f>
        <v>Pass</v>
      </c>
      <c r="J181" s="168" t="str">
        <f>IF(AND(C181&gt;= Readonly_Length_Matching_Rule!$D$21, C181&lt;=Readonly_Length_Matching_Rule!$E$21),"Pass","Fail")</f>
        <v>Fail</v>
      </c>
      <c r="K181" s="168" t="str">
        <f>IF(AND(D181&gt;= Readonly_Length_Matching_Rule!$F$21, D181&lt;=Readonly_Length_Matching_Rule!$G$21),"Pass","Fail")</f>
        <v>Fail</v>
      </c>
      <c r="L181" s="168" t="str">
        <f>IF(AND(E181&gt;= Readonly_Length_Matching_Rule!$H$21, E181&lt;=Readonly_Length_Matching_Rule!$I$21),"Pass","Fail")</f>
        <v>Fail</v>
      </c>
      <c r="M181" s="168" t="str">
        <f>IF(AND(F181&gt;= Readonly_Length_Matching_Rule!$J$21, F181&lt;=Readonly_Length_Matching_Rule!$K$21),"Pass","Fail")</f>
        <v>Fail</v>
      </c>
      <c r="N181" s="168" t="str">
        <f>IF(AND(G181&gt;= Readonly_Length_Matching_Rule!$L$21, G181&lt;=Readonly_Length_Matching_Rule!$M$21),"Pass","Fail")</f>
        <v>Fail</v>
      </c>
      <c r="O181" s="179" t="str">
        <f>IF(AND(H181&gt;= Readonly_Length_Matching_Rule!$B$12, H181&lt;=Readonly_Length_Matching_Rule!$C$12),"Pass","Fail")</f>
        <v>Fail</v>
      </c>
      <c r="P181" s="180"/>
      <c r="Q181" s="181"/>
      <c r="R181" s="182"/>
      <c r="S181" s="183" t="str">
        <f>IF(AND(H181&gt;= (Clock!$H$4-500), H181&lt;= (Clock!$H$4+500)),"Pass","Fail")</f>
        <v>Pass</v>
      </c>
      <c r="T181" s="113"/>
    </row>
    <row r="182" spans="1:20" s="95" customFormat="1" ht="11.4">
      <c r="A182" s="121" t="s">
        <v>142</v>
      </c>
      <c r="B182" s="142">
        <f>$B$7</f>
        <v>0</v>
      </c>
      <c r="C182" s="142">
        <f>$C$7</f>
        <v>0</v>
      </c>
      <c r="D182" s="142">
        <f>$D$107</f>
        <v>0</v>
      </c>
      <c r="E182" s="142">
        <f>$E$157</f>
        <v>0</v>
      </c>
      <c r="F182" s="158"/>
      <c r="G182" s="142">
        <f>$G$7</f>
        <v>0</v>
      </c>
      <c r="H182" s="142">
        <f t="shared" si="10"/>
        <v>0</v>
      </c>
      <c r="I182" s="168" t="str">
        <f>IF(AND(B182&gt;= Readonly_Length_Matching_Rule!$B$21, B182&lt;=Readonly_Length_Matching_Rule!$C$21),"Pass","Fail")</f>
        <v>Pass</v>
      </c>
      <c r="J182" s="168" t="str">
        <f>IF(AND(C182&gt;= Readonly_Length_Matching_Rule!$D$21, C182&lt;=Readonly_Length_Matching_Rule!$E$21),"Pass","Fail")</f>
        <v>Fail</v>
      </c>
      <c r="K182" s="168" t="str">
        <f>IF(AND(D182&gt;= Readonly_Length_Matching_Rule!$F$21, D182&lt;=Readonly_Length_Matching_Rule!$G$21),"Pass","Fail")</f>
        <v>Fail</v>
      </c>
      <c r="L182" s="168" t="str">
        <f>IF(AND(E182&gt;= Readonly_Length_Matching_Rule!$H$21, E182&lt;=Readonly_Length_Matching_Rule!$I$21),"Pass","Fail")</f>
        <v>Fail</v>
      </c>
      <c r="M182" s="168" t="str">
        <f>IF(AND(F182&gt;= Readonly_Length_Matching_Rule!$J$21, F182&lt;=Readonly_Length_Matching_Rule!$K$21),"Pass","Fail")</f>
        <v>Fail</v>
      </c>
      <c r="N182" s="168" t="str">
        <f>IF(AND(G182&gt;= Readonly_Length_Matching_Rule!$L$21, G182&lt;=Readonly_Length_Matching_Rule!$M$21),"Pass","Fail")</f>
        <v>Fail</v>
      </c>
      <c r="O182" s="179" t="str">
        <f>IF(AND(H182&gt;= Readonly_Length_Matching_Rule!$B$12, H182&lt;=Readonly_Length_Matching_Rule!$C$12),"Pass","Fail")</f>
        <v>Fail</v>
      </c>
      <c r="P182" s="180"/>
      <c r="Q182" s="181"/>
      <c r="R182" s="182"/>
      <c r="S182" s="183" t="str">
        <f>IF(AND(H182&gt;= (Clock!$H$4-500), H182&lt;= (Clock!$H$4+500)),"Pass","Fail")</f>
        <v>Pass</v>
      </c>
      <c r="T182" s="113"/>
    </row>
    <row r="183" spans="1:20" s="95" customFormat="1" ht="11.4">
      <c r="A183" s="121" t="s">
        <v>143</v>
      </c>
      <c r="B183" s="142">
        <f>$B$8</f>
        <v>0</v>
      </c>
      <c r="C183" s="142">
        <f>$C$8</f>
        <v>0</v>
      </c>
      <c r="D183" s="142">
        <f>$D$108</f>
        <v>0</v>
      </c>
      <c r="E183" s="142">
        <f>$E$158</f>
        <v>0</v>
      </c>
      <c r="F183" s="158"/>
      <c r="G183" s="142">
        <f>$G$8</f>
        <v>0</v>
      </c>
      <c r="H183" s="142">
        <f t="shared" si="10"/>
        <v>0</v>
      </c>
      <c r="I183" s="168" t="str">
        <f>IF(AND(B183&gt;= Readonly_Length_Matching_Rule!$B$21, B183&lt;=Readonly_Length_Matching_Rule!$C$21),"Pass","Fail")</f>
        <v>Pass</v>
      </c>
      <c r="J183" s="168" t="str">
        <f>IF(AND(C183&gt;= Readonly_Length_Matching_Rule!$D$21, C183&lt;=Readonly_Length_Matching_Rule!$E$21),"Pass","Fail")</f>
        <v>Fail</v>
      </c>
      <c r="K183" s="168" t="str">
        <f>IF(AND(D183&gt;= Readonly_Length_Matching_Rule!$F$21, D183&lt;=Readonly_Length_Matching_Rule!$G$21),"Pass","Fail")</f>
        <v>Fail</v>
      </c>
      <c r="L183" s="168" t="str">
        <f>IF(AND(E183&gt;= Readonly_Length_Matching_Rule!$H$21, E183&lt;=Readonly_Length_Matching_Rule!$I$21),"Pass","Fail")</f>
        <v>Fail</v>
      </c>
      <c r="M183" s="168" t="str">
        <f>IF(AND(F183&gt;= Readonly_Length_Matching_Rule!$J$21, F183&lt;=Readonly_Length_Matching_Rule!$K$21),"Pass","Fail")</f>
        <v>Fail</v>
      </c>
      <c r="N183" s="168" t="str">
        <f>IF(AND(G183&gt;= Readonly_Length_Matching_Rule!$L$21, G183&lt;=Readonly_Length_Matching_Rule!$M$21),"Pass","Fail")</f>
        <v>Fail</v>
      </c>
      <c r="O183" s="179" t="str">
        <f>IF(AND(H183&gt;= Readonly_Length_Matching_Rule!$B$12, H183&lt;=Readonly_Length_Matching_Rule!$C$12),"Pass","Fail")</f>
        <v>Fail</v>
      </c>
      <c r="P183" s="180"/>
      <c r="Q183" s="181"/>
      <c r="R183" s="182"/>
      <c r="S183" s="183" t="str">
        <f>IF(AND(H183&gt;= (Clock!$H$4-500), H183&lt;= (Clock!$H$4+500)),"Pass","Fail")</f>
        <v>Pass</v>
      </c>
      <c r="T183" s="113"/>
    </row>
    <row r="184" spans="1:20" s="95" customFormat="1" ht="11.4">
      <c r="A184" s="121" t="s">
        <v>144</v>
      </c>
      <c r="B184" s="142">
        <f>$B$9</f>
        <v>0</v>
      </c>
      <c r="C184" s="142">
        <f>$C$9</f>
        <v>0</v>
      </c>
      <c r="D184" s="142">
        <f>$D$109</f>
        <v>0</v>
      </c>
      <c r="E184" s="142">
        <f>$E$159</f>
        <v>0</v>
      </c>
      <c r="F184" s="158"/>
      <c r="G184" s="142">
        <f>$G$9</f>
        <v>0</v>
      </c>
      <c r="H184" s="142">
        <f t="shared" si="10"/>
        <v>0</v>
      </c>
      <c r="I184" s="168" t="str">
        <f>IF(AND(B184&gt;= Readonly_Length_Matching_Rule!$B$21, B184&lt;=Readonly_Length_Matching_Rule!$C$21),"Pass","Fail")</f>
        <v>Pass</v>
      </c>
      <c r="J184" s="168" t="str">
        <f>IF(AND(C184&gt;= Readonly_Length_Matching_Rule!$D$21, C184&lt;=Readonly_Length_Matching_Rule!$E$21),"Pass","Fail")</f>
        <v>Fail</v>
      </c>
      <c r="K184" s="168" t="str">
        <f>IF(AND(D184&gt;= Readonly_Length_Matching_Rule!$F$21, D184&lt;=Readonly_Length_Matching_Rule!$G$21),"Pass","Fail")</f>
        <v>Fail</v>
      </c>
      <c r="L184" s="168" t="str">
        <f>IF(AND(E184&gt;= Readonly_Length_Matching_Rule!$H$21, E184&lt;=Readonly_Length_Matching_Rule!$I$21),"Pass","Fail")</f>
        <v>Fail</v>
      </c>
      <c r="M184" s="168" t="str">
        <f>IF(AND(F184&gt;= Readonly_Length_Matching_Rule!$J$21, F184&lt;=Readonly_Length_Matching_Rule!$K$21),"Pass","Fail")</f>
        <v>Fail</v>
      </c>
      <c r="N184" s="168" t="str">
        <f>IF(AND(G184&gt;= Readonly_Length_Matching_Rule!$L$21, G184&lt;=Readonly_Length_Matching_Rule!$M$21),"Pass","Fail")</f>
        <v>Fail</v>
      </c>
      <c r="O184" s="179" t="str">
        <f>IF(AND(H184&gt;= Readonly_Length_Matching_Rule!$B$12, H184&lt;=Readonly_Length_Matching_Rule!$C$12),"Pass","Fail")</f>
        <v>Fail</v>
      </c>
      <c r="P184" s="180"/>
      <c r="Q184" s="181"/>
      <c r="R184" s="182"/>
      <c r="S184" s="183" t="str">
        <f>IF(AND(H184&gt;= (Clock!$H$4-500), H184&lt;= (Clock!$H$4+500)),"Pass","Fail")</f>
        <v>Pass</v>
      </c>
      <c r="T184" s="113"/>
    </row>
    <row r="185" spans="1:20" s="95" customFormat="1" ht="11.4">
      <c r="A185" s="121" t="s">
        <v>145</v>
      </c>
      <c r="B185" s="142">
        <f>$B$10</f>
        <v>0</v>
      </c>
      <c r="C185" s="142">
        <f>$C$10</f>
        <v>0</v>
      </c>
      <c r="D185" s="142">
        <f>$D$110</f>
        <v>0</v>
      </c>
      <c r="E185" s="142">
        <f>$E$160</f>
        <v>0</v>
      </c>
      <c r="F185" s="158"/>
      <c r="G185" s="142">
        <f>$G$10</f>
        <v>0</v>
      </c>
      <c r="H185" s="142">
        <f t="shared" si="10"/>
        <v>0</v>
      </c>
      <c r="I185" s="168" t="str">
        <f>IF(AND(B185&gt;= Readonly_Length_Matching_Rule!$B$21, B185&lt;=Readonly_Length_Matching_Rule!$C$21),"Pass","Fail")</f>
        <v>Pass</v>
      </c>
      <c r="J185" s="168" t="str">
        <f>IF(AND(C185&gt;= Readonly_Length_Matching_Rule!$D$21, C185&lt;=Readonly_Length_Matching_Rule!$E$21),"Pass","Fail")</f>
        <v>Fail</v>
      </c>
      <c r="K185" s="168" t="str">
        <f>IF(AND(D185&gt;= Readonly_Length_Matching_Rule!$F$21, D185&lt;=Readonly_Length_Matching_Rule!$G$21),"Pass","Fail")</f>
        <v>Fail</v>
      </c>
      <c r="L185" s="168" t="str">
        <f>IF(AND(E185&gt;= Readonly_Length_Matching_Rule!$H$21, E185&lt;=Readonly_Length_Matching_Rule!$I$21),"Pass","Fail")</f>
        <v>Fail</v>
      </c>
      <c r="M185" s="168" t="str">
        <f>IF(AND(F185&gt;= Readonly_Length_Matching_Rule!$J$21, F185&lt;=Readonly_Length_Matching_Rule!$K$21),"Pass","Fail")</f>
        <v>Fail</v>
      </c>
      <c r="N185" s="168" t="str">
        <f>IF(AND(G185&gt;= Readonly_Length_Matching_Rule!$L$21, G185&lt;=Readonly_Length_Matching_Rule!$M$21),"Pass","Fail")</f>
        <v>Fail</v>
      </c>
      <c r="O185" s="179" t="str">
        <f>IF(AND(H185&gt;= Readonly_Length_Matching_Rule!$B$12, H185&lt;=Readonly_Length_Matching_Rule!$C$12),"Pass","Fail")</f>
        <v>Fail</v>
      </c>
      <c r="P185" s="180"/>
      <c r="Q185" s="181"/>
      <c r="R185" s="182"/>
      <c r="S185" s="183" t="str">
        <f>IF(AND(H185&gt;= (Clock!$H$4-500), H185&lt;= (Clock!$H$4+500)),"Pass","Fail")</f>
        <v>Pass</v>
      </c>
      <c r="T185" s="113"/>
    </row>
    <row r="186" spans="1:20" s="95" customFormat="1" ht="11.4">
      <c r="A186" s="121" t="s">
        <v>146</v>
      </c>
      <c r="B186" s="142">
        <f>$B$11</f>
        <v>0</v>
      </c>
      <c r="C186" s="142">
        <f>$C$11</f>
        <v>0</v>
      </c>
      <c r="D186" s="142">
        <f>$D$111</f>
        <v>0</v>
      </c>
      <c r="E186" s="142">
        <f>$E$161</f>
        <v>0</v>
      </c>
      <c r="F186" s="158"/>
      <c r="G186" s="142">
        <f>$G$11</f>
        <v>0</v>
      </c>
      <c r="H186" s="142">
        <f t="shared" si="10"/>
        <v>0</v>
      </c>
      <c r="I186" s="168" t="str">
        <f>IF(AND(B186&gt;= Readonly_Length_Matching_Rule!$B$21, B186&lt;=Readonly_Length_Matching_Rule!$C$21),"Pass","Fail")</f>
        <v>Pass</v>
      </c>
      <c r="J186" s="168" t="str">
        <f>IF(AND(C186&gt;= Readonly_Length_Matching_Rule!$D$21, C186&lt;=Readonly_Length_Matching_Rule!$E$21),"Pass","Fail")</f>
        <v>Fail</v>
      </c>
      <c r="K186" s="168" t="str">
        <f>IF(AND(D186&gt;= Readonly_Length_Matching_Rule!$F$21, D186&lt;=Readonly_Length_Matching_Rule!$G$21),"Pass","Fail")</f>
        <v>Fail</v>
      </c>
      <c r="L186" s="168" t="str">
        <f>IF(AND(E186&gt;= Readonly_Length_Matching_Rule!$H$21, E186&lt;=Readonly_Length_Matching_Rule!$I$21),"Pass","Fail")</f>
        <v>Fail</v>
      </c>
      <c r="M186" s="168" t="str">
        <f>IF(AND(F186&gt;= Readonly_Length_Matching_Rule!$J$21, F186&lt;=Readonly_Length_Matching_Rule!$K$21),"Pass","Fail")</f>
        <v>Fail</v>
      </c>
      <c r="N186" s="168" t="str">
        <f>IF(AND(G186&gt;= Readonly_Length_Matching_Rule!$L$21, G186&lt;=Readonly_Length_Matching_Rule!$M$21),"Pass","Fail")</f>
        <v>Fail</v>
      </c>
      <c r="O186" s="179" t="str">
        <f>IF(AND(H186&gt;= Readonly_Length_Matching_Rule!$B$12, H186&lt;=Readonly_Length_Matching_Rule!$C$12),"Pass","Fail")</f>
        <v>Fail</v>
      </c>
      <c r="P186" s="180"/>
      <c r="Q186" s="181"/>
      <c r="R186" s="182"/>
      <c r="S186" s="183" t="str">
        <f>IF(AND(H186&gt;= (Clock!$H$4-500), H186&lt;= (Clock!$H$4+500)),"Pass","Fail")</f>
        <v>Pass</v>
      </c>
      <c r="T186" s="113"/>
    </row>
    <row r="187" spans="1:20" s="95" customFormat="1" ht="11.4">
      <c r="A187" s="121" t="s">
        <v>147</v>
      </c>
      <c r="B187" s="142">
        <f>$B$12</f>
        <v>0</v>
      </c>
      <c r="C187" s="142">
        <f>$C$12</f>
        <v>0</v>
      </c>
      <c r="D187" s="142">
        <f>$D$112</f>
        <v>0</v>
      </c>
      <c r="E187" s="142">
        <f>$E$162</f>
        <v>0</v>
      </c>
      <c r="F187" s="158"/>
      <c r="G187" s="142">
        <f>$G$12</f>
        <v>0</v>
      </c>
      <c r="H187" s="142">
        <f t="shared" si="10"/>
        <v>0</v>
      </c>
      <c r="I187" s="168" t="str">
        <f>IF(AND(B187&gt;= Readonly_Length_Matching_Rule!$B$21, B187&lt;=Readonly_Length_Matching_Rule!$C$21),"Pass","Fail")</f>
        <v>Pass</v>
      </c>
      <c r="J187" s="168" t="str">
        <f>IF(AND(C187&gt;= Readonly_Length_Matching_Rule!$D$21, C187&lt;=Readonly_Length_Matching_Rule!$E$21),"Pass","Fail")</f>
        <v>Fail</v>
      </c>
      <c r="K187" s="168" t="str">
        <f>IF(AND(D187&gt;= Readonly_Length_Matching_Rule!$F$21, D187&lt;=Readonly_Length_Matching_Rule!$G$21),"Pass","Fail")</f>
        <v>Fail</v>
      </c>
      <c r="L187" s="168" t="str">
        <f>IF(AND(E187&gt;= Readonly_Length_Matching_Rule!$H$21, E187&lt;=Readonly_Length_Matching_Rule!$I$21),"Pass","Fail")</f>
        <v>Fail</v>
      </c>
      <c r="M187" s="168" t="str">
        <f>IF(AND(F187&gt;= Readonly_Length_Matching_Rule!$J$21, F187&lt;=Readonly_Length_Matching_Rule!$K$21),"Pass","Fail")</f>
        <v>Fail</v>
      </c>
      <c r="N187" s="168" t="str">
        <f>IF(AND(G187&gt;= Readonly_Length_Matching_Rule!$L$21, G187&lt;=Readonly_Length_Matching_Rule!$M$21),"Pass","Fail")</f>
        <v>Fail</v>
      </c>
      <c r="O187" s="179" t="str">
        <f>IF(AND(H187&gt;= Readonly_Length_Matching_Rule!$B$12, H187&lt;=Readonly_Length_Matching_Rule!$C$12),"Pass","Fail")</f>
        <v>Fail</v>
      </c>
      <c r="P187" s="180"/>
      <c r="Q187" s="181"/>
      <c r="R187" s="182"/>
      <c r="S187" s="183" t="str">
        <f>IF(AND(H187&gt;= (Clock!$H$4-500), H187&lt;= (Clock!$H$4+500)),"Pass","Fail")</f>
        <v>Pass</v>
      </c>
      <c r="T187" s="113"/>
    </row>
    <row r="188" spans="1:20" s="95" customFormat="1" ht="11.4">
      <c r="A188" s="121" t="s">
        <v>148</v>
      </c>
      <c r="B188" s="142">
        <f>$B$13</f>
        <v>0</v>
      </c>
      <c r="C188" s="142">
        <f>$C$13</f>
        <v>0</v>
      </c>
      <c r="D188" s="142">
        <f>$D$113</f>
        <v>0</v>
      </c>
      <c r="E188" s="142">
        <f>$E$163</f>
        <v>0</v>
      </c>
      <c r="F188" s="158"/>
      <c r="G188" s="142">
        <f>$G$13</f>
        <v>0</v>
      </c>
      <c r="H188" s="142">
        <f t="shared" si="10"/>
        <v>0</v>
      </c>
      <c r="I188" s="168" t="str">
        <f>IF(AND(B188&gt;= Readonly_Length_Matching_Rule!$B$21, B188&lt;=Readonly_Length_Matching_Rule!$C$21),"Pass","Fail")</f>
        <v>Pass</v>
      </c>
      <c r="J188" s="168" t="str">
        <f>IF(AND(C188&gt;= Readonly_Length_Matching_Rule!$D$21, C188&lt;=Readonly_Length_Matching_Rule!$E$21),"Pass","Fail")</f>
        <v>Fail</v>
      </c>
      <c r="K188" s="168" t="str">
        <f>IF(AND(D188&gt;= Readonly_Length_Matching_Rule!$F$21, D188&lt;=Readonly_Length_Matching_Rule!$G$21),"Pass","Fail")</f>
        <v>Fail</v>
      </c>
      <c r="L188" s="168" t="str">
        <f>IF(AND(E188&gt;= Readonly_Length_Matching_Rule!$H$21, E188&lt;=Readonly_Length_Matching_Rule!$I$21),"Pass","Fail")</f>
        <v>Fail</v>
      </c>
      <c r="M188" s="168" t="str">
        <f>IF(AND(F188&gt;= Readonly_Length_Matching_Rule!$J$21, F188&lt;=Readonly_Length_Matching_Rule!$K$21),"Pass","Fail")</f>
        <v>Fail</v>
      </c>
      <c r="N188" s="168" t="str">
        <f>IF(AND(G188&gt;= Readonly_Length_Matching_Rule!$L$21, G188&lt;=Readonly_Length_Matching_Rule!$M$21),"Pass","Fail")</f>
        <v>Fail</v>
      </c>
      <c r="O188" s="179" t="str">
        <f>IF(AND(H188&gt;= Readonly_Length_Matching_Rule!$B$12, H188&lt;=Readonly_Length_Matching_Rule!$C$12),"Pass","Fail")</f>
        <v>Fail</v>
      </c>
      <c r="P188" s="180"/>
      <c r="Q188" s="181"/>
      <c r="R188" s="182"/>
      <c r="S188" s="183" t="str">
        <f>IF(AND(H188&gt;= (Clock!$H$4-500), H188&lt;= (Clock!$H$4+500)),"Pass","Fail")</f>
        <v>Pass</v>
      </c>
      <c r="T188" s="113"/>
    </row>
    <row r="189" spans="1:20" s="95" customFormat="1" ht="11.4">
      <c r="A189" s="121" t="s">
        <v>149</v>
      </c>
      <c r="B189" s="142">
        <f>$B$14</f>
        <v>0</v>
      </c>
      <c r="C189" s="142">
        <f>$C$14</f>
        <v>0</v>
      </c>
      <c r="D189" s="142">
        <f>$D$114</f>
        <v>0</v>
      </c>
      <c r="E189" s="142">
        <f>$E$164</f>
        <v>0</v>
      </c>
      <c r="F189" s="158"/>
      <c r="G189" s="142">
        <f>$G$14</f>
        <v>0</v>
      </c>
      <c r="H189" s="142">
        <f t="shared" si="10"/>
        <v>0</v>
      </c>
      <c r="I189" s="168" t="str">
        <f>IF(AND(B189&gt;= Readonly_Length_Matching_Rule!$B$21, B189&lt;=Readonly_Length_Matching_Rule!$C$21),"Pass","Fail")</f>
        <v>Pass</v>
      </c>
      <c r="J189" s="168" t="str">
        <f>IF(AND(C189&gt;= Readonly_Length_Matching_Rule!$D$21, C189&lt;=Readonly_Length_Matching_Rule!$E$21),"Pass","Fail")</f>
        <v>Fail</v>
      </c>
      <c r="K189" s="168" t="str">
        <f>IF(AND(D189&gt;= Readonly_Length_Matching_Rule!$F$21, D189&lt;=Readonly_Length_Matching_Rule!$G$21),"Pass","Fail")</f>
        <v>Fail</v>
      </c>
      <c r="L189" s="168" t="str">
        <f>IF(AND(E189&gt;= Readonly_Length_Matching_Rule!$H$21, E189&lt;=Readonly_Length_Matching_Rule!$I$21),"Pass","Fail")</f>
        <v>Fail</v>
      </c>
      <c r="M189" s="168" t="str">
        <f>IF(AND(F189&gt;= Readonly_Length_Matching_Rule!$J$21, F189&lt;=Readonly_Length_Matching_Rule!$K$21),"Pass","Fail")</f>
        <v>Fail</v>
      </c>
      <c r="N189" s="168" t="str">
        <f>IF(AND(G189&gt;= Readonly_Length_Matching_Rule!$L$21, G189&lt;=Readonly_Length_Matching_Rule!$M$21),"Pass","Fail")</f>
        <v>Fail</v>
      </c>
      <c r="O189" s="179" t="str">
        <f>IF(AND(H189&gt;= Readonly_Length_Matching_Rule!$B$12, H189&lt;=Readonly_Length_Matching_Rule!$C$12),"Pass","Fail")</f>
        <v>Fail</v>
      </c>
      <c r="P189" s="180"/>
      <c r="Q189" s="181"/>
      <c r="R189" s="182"/>
      <c r="S189" s="183" t="str">
        <f>IF(AND(H189&gt;= (Clock!$H$4-500), H189&lt;= (Clock!$H$4+500)),"Pass","Fail")</f>
        <v>Pass</v>
      </c>
      <c r="T189" s="113"/>
    </row>
    <row r="190" spans="1:20" s="95" customFormat="1" ht="11.4">
      <c r="A190" s="121" t="s">
        <v>150</v>
      </c>
      <c r="B190" s="142">
        <f>$B$15</f>
        <v>0</v>
      </c>
      <c r="C190" s="142">
        <f>$C$15</f>
        <v>0</v>
      </c>
      <c r="D190" s="142">
        <f>$D$115</f>
        <v>0</v>
      </c>
      <c r="E190" s="142">
        <f>$E$165</f>
        <v>0</v>
      </c>
      <c r="F190" s="158"/>
      <c r="G190" s="142">
        <f>$G$15</f>
        <v>0</v>
      </c>
      <c r="H190" s="142">
        <f t="shared" si="10"/>
        <v>0</v>
      </c>
      <c r="I190" s="168" t="str">
        <f>IF(AND(B190&gt;= Readonly_Length_Matching_Rule!$B$21, B190&lt;=Readonly_Length_Matching_Rule!$C$21),"Pass","Fail")</f>
        <v>Pass</v>
      </c>
      <c r="J190" s="168" t="str">
        <f>IF(AND(C190&gt;= Readonly_Length_Matching_Rule!$D$21, C190&lt;=Readonly_Length_Matching_Rule!$E$21),"Pass","Fail")</f>
        <v>Fail</v>
      </c>
      <c r="K190" s="168" t="str">
        <f>IF(AND(D190&gt;= Readonly_Length_Matching_Rule!$F$21, D190&lt;=Readonly_Length_Matching_Rule!$G$21),"Pass","Fail")</f>
        <v>Fail</v>
      </c>
      <c r="L190" s="168" t="str">
        <f>IF(AND(E190&gt;= Readonly_Length_Matching_Rule!$H$21, E190&lt;=Readonly_Length_Matching_Rule!$I$21),"Pass","Fail")</f>
        <v>Fail</v>
      </c>
      <c r="M190" s="168" t="str">
        <f>IF(AND(F190&gt;= Readonly_Length_Matching_Rule!$J$21, F190&lt;=Readonly_Length_Matching_Rule!$K$21),"Pass","Fail")</f>
        <v>Fail</v>
      </c>
      <c r="N190" s="168" t="str">
        <f>IF(AND(G190&gt;= Readonly_Length_Matching_Rule!$L$21, G190&lt;=Readonly_Length_Matching_Rule!$M$21),"Pass","Fail")</f>
        <v>Fail</v>
      </c>
      <c r="O190" s="179" t="str">
        <f>IF(AND(H190&gt;= Readonly_Length_Matching_Rule!$B$12, H190&lt;=Readonly_Length_Matching_Rule!$C$12),"Pass","Fail")</f>
        <v>Fail</v>
      </c>
      <c r="P190" s="180"/>
      <c r="Q190" s="181"/>
      <c r="R190" s="182"/>
      <c r="S190" s="183" t="str">
        <f>IF(AND(H190&gt;= (Clock!$H$4-500), H190&lt;= (Clock!$H$4+500)),"Pass","Fail")</f>
        <v>Pass</v>
      </c>
      <c r="T190" s="113"/>
    </row>
    <row r="191" spans="1:20" s="95" customFormat="1" ht="11.4">
      <c r="A191" s="121" t="s">
        <v>151</v>
      </c>
      <c r="B191" s="142">
        <f>$B$16</f>
        <v>0</v>
      </c>
      <c r="C191" s="142">
        <f>$C$16</f>
        <v>0</v>
      </c>
      <c r="D191" s="142">
        <f>$D$116</f>
        <v>0</v>
      </c>
      <c r="E191" s="142">
        <f>$E$166</f>
        <v>0</v>
      </c>
      <c r="F191" s="158"/>
      <c r="G191" s="142">
        <f>$G$16</f>
        <v>0</v>
      </c>
      <c r="H191" s="142">
        <f t="shared" si="10"/>
        <v>0</v>
      </c>
      <c r="I191" s="168" t="str">
        <f>IF(AND(B191&gt;= Readonly_Length_Matching_Rule!$B$21, B191&lt;=Readonly_Length_Matching_Rule!$C$21),"Pass","Fail")</f>
        <v>Pass</v>
      </c>
      <c r="J191" s="168" t="str">
        <f>IF(AND(C191&gt;= Readonly_Length_Matching_Rule!$D$21, C191&lt;=Readonly_Length_Matching_Rule!$E$21),"Pass","Fail")</f>
        <v>Fail</v>
      </c>
      <c r="K191" s="168" t="str">
        <f>IF(AND(D191&gt;= Readonly_Length_Matching_Rule!$F$21, D191&lt;=Readonly_Length_Matching_Rule!$G$21),"Pass","Fail")</f>
        <v>Fail</v>
      </c>
      <c r="L191" s="168" t="str">
        <f>IF(AND(E191&gt;= Readonly_Length_Matching_Rule!$H$21, E191&lt;=Readonly_Length_Matching_Rule!$I$21),"Pass","Fail")</f>
        <v>Fail</v>
      </c>
      <c r="M191" s="168" t="str">
        <f>IF(AND(F191&gt;= Readonly_Length_Matching_Rule!$J$21, F191&lt;=Readonly_Length_Matching_Rule!$K$21),"Pass","Fail")</f>
        <v>Fail</v>
      </c>
      <c r="N191" s="168" t="str">
        <f>IF(AND(G191&gt;= Readonly_Length_Matching_Rule!$L$21, G191&lt;=Readonly_Length_Matching_Rule!$M$21),"Pass","Fail")</f>
        <v>Fail</v>
      </c>
      <c r="O191" s="179" t="str">
        <f>IF(AND(H191&gt;= Readonly_Length_Matching_Rule!$B$12, H191&lt;=Readonly_Length_Matching_Rule!$C$12),"Pass","Fail")</f>
        <v>Fail</v>
      </c>
      <c r="P191" s="180"/>
      <c r="Q191" s="181"/>
      <c r="R191" s="182"/>
      <c r="S191" s="183" t="str">
        <f>IF(AND(H191&gt;= (Clock!$H$4-500), H191&lt;= (Clock!$H$4+500)),"Pass","Fail")</f>
        <v>Pass</v>
      </c>
      <c r="T191" s="113"/>
    </row>
    <row r="192" spans="1:20" s="95" customFormat="1" ht="11.4">
      <c r="A192" s="121" t="s">
        <v>152</v>
      </c>
      <c r="B192" s="142">
        <f>$B$17</f>
        <v>0</v>
      </c>
      <c r="C192" s="142">
        <f>$C$17</f>
        <v>0</v>
      </c>
      <c r="D192" s="142">
        <f>$D$117</f>
        <v>0</v>
      </c>
      <c r="E192" s="142">
        <f>$E$167</f>
        <v>0</v>
      </c>
      <c r="F192" s="158"/>
      <c r="G192" s="142">
        <f>$G$17</f>
        <v>0</v>
      </c>
      <c r="H192" s="142">
        <f t="shared" si="10"/>
        <v>0</v>
      </c>
      <c r="I192" s="168" t="str">
        <f>IF(AND(B192&gt;= Readonly_Length_Matching_Rule!$B$21, B192&lt;=Readonly_Length_Matching_Rule!$C$21),"Pass","Fail")</f>
        <v>Pass</v>
      </c>
      <c r="J192" s="168" t="str">
        <f>IF(AND(C192&gt;= Readonly_Length_Matching_Rule!$D$21, C192&lt;=Readonly_Length_Matching_Rule!$E$21),"Pass","Fail")</f>
        <v>Fail</v>
      </c>
      <c r="K192" s="168" t="str">
        <f>IF(AND(D192&gt;= Readonly_Length_Matching_Rule!$F$21, D192&lt;=Readonly_Length_Matching_Rule!$G$21),"Pass","Fail")</f>
        <v>Fail</v>
      </c>
      <c r="L192" s="168" t="str">
        <f>IF(AND(E192&gt;= Readonly_Length_Matching_Rule!$H$21, E192&lt;=Readonly_Length_Matching_Rule!$I$21),"Pass","Fail")</f>
        <v>Fail</v>
      </c>
      <c r="M192" s="168" t="str">
        <f>IF(AND(F192&gt;= Readonly_Length_Matching_Rule!$J$21, F192&lt;=Readonly_Length_Matching_Rule!$K$21),"Pass","Fail")</f>
        <v>Fail</v>
      </c>
      <c r="N192" s="168" t="str">
        <f>IF(AND(G192&gt;= Readonly_Length_Matching_Rule!$L$21, G192&lt;=Readonly_Length_Matching_Rule!$M$21),"Pass","Fail")</f>
        <v>Fail</v>
      </c>
      <c r="O192" s="179" t="str">
        <f>IF(AND(H192&gt;= Readonly_Length_Matching_Rule!$B$12, H192&lt;=Readonly_Length_Matching_Rule!$C$12),"Pass","Fail")</f>
        <v>Fail</v>
      </c>
      <c r="P192" s="180"/>
      <c r="Q192" s="181"/>
      <c r="R192" s="182"/>
      <c r="S192" s="183" t="str">
        <f>IF(AND(H192&gt;= (Clock!$H$4-500), H192&lt;= (Clock!$H$4+500)),"Pass","Fail")</f>
        <v>Pass</v>
      </c>
      <c r="T192" s="113"/>
    </row>
    <row r="193" spans="1:24" s="95" customFormat="1" ht="11.4">
      <c r="A193" s="121" t="s">
        <v>153</v>
      </c>
      <c r="B193" s="142">
        <f>$B$18</f>
        <v>0</v>
      </c>
      <c r="C193" s="142">
        <f>$C$18</f>
        <v>0</v>
      </c>
      <c r="D193" s="142">
        <f>$D$118</f>
        <v>0</v>
      </c>
      <c r="E193" s="142">
        <f>$E$168</f>
        <v>0</v>
      </c>
      <c r="F193" s="158"/>
      <c r="G193" s="142">
        <f>$G$18</f>
        <v>0</v>
      </c>
      <c r="H193" s="142">
        <f t="shared" si="10"/>
        <v>0</v>
      </c>
      <c r="I193" s="168" t="str">
        <f>IF(AND(B193&gt;= Readonly_Length_Matching_Rule!$B$21, B193&lt;=Readonly_Length_Matching_Rule!$C$21),"Pass","Fail")</f>
        <v>Pass</v>
      </c>
      <c r="J193" s="168" t="str">
        <f>IF(AND(C193&gt;= Readonly_Length_Matching_Rule!$D$21, C193&lt;=Readonly_Length_Matching_Rule!$E$21),"Pass","Fail")</f>
        <v>Fail</v>
      </c>
      <c r="K193" s="168" t="str">
        <f>IF(AND(D193&gt;= Readonly_Length_Matching_Rule!$F$21, D193&lt;=Readonly_Length_Matching_Rule!$G$21),"Pass","Fail")</f>
        <v>Fail</v>
      </c>
      <c r="L193" s="168" t="str">
        <f>IF(AND(E193&gt;= Readonly_Length_Matching_Rule!$H$21, E193&lt;=Readonly_Length_Matching_Rule!$I$21),"Pass","Fail")</f>
        <v>Fail</v>
      </c>
      <c r="M193" s="168" t="str">
        <f>IF(AND(F193&gt;= Readonly_Length_Matching_Rule!$J$21, F193&lt;=Readonly_Length_Matching_Rule!$K$21),"Pass","Fail")</f>
        <v>Fail</v>
      </c>
      <c r="N193" s="168" t="str">
        <f>IF(AND(G193&gt;= Readonly_Length_Matching_Rule!$L$21, G193&lt;=Readonly_Length_Matching_Rule!$M$21),"Pass","Fail")</f>
        <v>Fail</v>
      </c>
      <c r="O193" s="179" t="str">
        <f>IF(AND(H193&gt;= Readonly_Length_Matching_Rule!$B$12, H193&lt;=Readonly_Length_Matching_Rule!$C$12),"Pass","Fail")</f>
        <v>Fail</v>
      </c>
      <c r="P193" s="180"/>
      <c r="Q193" s="181"/>
      <c r="R193" s="182"/>
      <c r="S193" s="183" t="str">
        <f>IF(AND(H193&gt;= (Clock!$H$4-500), H193&lt;= (Clock!$H$4+500)),"Pass","Fail")</f>
        <v>Pass</v>
      </c>
      <c r="T193" s="113"/>
    </row>
    <row r="194" spans="1:24" s="95" customFormat="1" ht="11.4">
      <c r="A194" s="121" t="s">
        <v>154</v>
      </c>
      <c r="B194" s="142">
        <f>$B$19</f>
        <v>0</v>
      </c>
      <c r="C194" s="142">
        <f>$C$19</f>
        <v>0</v>
      </c>
      <c r="D194" s="142">
        <f>$D$119</f>
        <v>0</v>
      </c>
      <c r="E194" s="142">
        <f>$E$169</f>
        <v>0</v>
      </c>
      <c r="F194" s="158"/>
      <c r="G194" s="142">
        <f>$G$19</f>
        <v>0</v>
      </c>
      <c r="H194" s="142">
        <f>SUM(B194:F194)</f>
        <v>0</v>
      </c>
      <c r="I194" s="168" t="str">
        <f>IF(AND(B194&gt;= Readonly_Length_Matching_Rule!$B$21, B194&lt;=Readonly_Length_Matching_Rule!$C$21),"Pass","Fail")</f>
        <v>Pass</v>
      </c>
      <c r="J194" s="168" t="str">
        <f>IF(AND(C194&gt;= Readonly_Length_Matching_Rule!$D$21, C194&lt;=Readonly_Length_Matching_Rule!$E$21),"Pass","Fail")</f>
        <v>Fail</v>
      </c>
      <c r="K194" s="168" t="str">
        <f>IF(AND(D194&gt;= Readonly_Length_Matching_Rule!$F$21, D194&lt;=Readonly_Length_Matching_Rule!$G$21),"Pass","Fail")</f>
        <v>Fail</v>
      </c>
      <c r="L194" s="168" t="str">
        <f>IF(AND(E194&gt;= Readonly_Length_Matching_Rule!$H$21, E194&lt;=Readonly_Length_Matching_Rule!$I$21),"Pass","Fail")</f>
        <v>Fail</v>
      </c>
      <c r="M194" s="168" t="str">
        <f>IF(AND(F194&gt;= Readonly_Length_Matching_Rule!$J$21, F194&lt;=Readonly_Length_Matching_Rule!$K$21),"Pass","Fail")</f>
        <v>Fail</v>
      </c>
      <c r="N194" s="168" t="str">
        <f>IF(AND(G194&gt;= Readonly_Length_Matching_Rule!$L$21, G194&lt;=Readonly_Length_Matching_Rule!$M$21),"Pass","Fail")</f>
        <v>Fail</v>
      </c>
      <c r="O194" s="179" t="str">
        <f>IF(AND(H194&gt;= Readonly_Length_Matching_Rule!$B$12, H194&lt;=Readonly_Length_Matching_Rule!$C$12),"Pass","Fail")</f>
        <v>Fail</v>
      </c>
      <c r="P194" s="180"/>
      <c r="Q194" s="181"/>
      <c r="R194" s="182"/>
      <c r="S194" s="183" t="str">
        <f>IF(AND(H194&gt;= (Clock!$H$4-500), H194&lt;= (Clock!$H$4+500)),"Pass","Fail")</f>
        <v>Pass</v>
      </c>
      <c r="T194" s="113"/>
    </row>
    <row r="195" spans="1:24" s="95" customFormat="1" ht="11.4">
      <c r="A195" s="118" t="s">
        <v>159</v>
      </c>
      <c r="B195" s="164"/>
      <c r="C195" s="165"/>
      <c r="D195" s="165"/>
      <c r="E195" s="165"/>
      <c r="F195" s="162"/>
      <c r="G195" s="165"/>
      <c r="H195" s="163"/>
      <c r="I195" s="165"/>
      <c r="J195" s="165"/>
      <c r="K195" s="165"/>
      <c r="L195" s="165"/>
      <c r="M195" s="165"/>
      <c r="N195" s="165"/>
      <c r="O195" s="175"/>
      <c r="P195" s="176"/>
      <c r="Q195" s="177"/>
      <c r="R195" s="178"/>
      <c r="S195" s="166"/>
      <c r="T195" s="50"/>
    </row>
    <row r="196" spans="1:24" s="95" customFormat="1" ht="11.4">
      <c r="A196" s="121" t="s">
        <v>155</v>
      </c>
      <c r="B196" s="142">
        <f>$B$21</f>
        <v>0</v>
      </c>
      <c r="C196" s="142">
        <f>$C$21</f>
        <v>0</v>
      </c>
      <c r="D196" s="142">
        <f>$D$121</f>
        <v>0</v>
      </c>
      <c r="E196" s="142">
        <f>$E$171</f>
        <v>0</v>
      </c>
      <c r="F196" s="158"/>
      <c r="G196" s="142">
        <f>$G$21</f>
        <v>0</v>
      </c>
      <c r="H196" s="142">
        <f t="shared" si="10"/>
        <v>0</v>
      </c>
      <c r="I196" s="168" t="str">
        <f>IF(AND(B196&gt;= Readonly_Length_Matching_Rule!$B$21, B196&lt;=Readonly_Length_Matching_Rule!$C$21),"Pass","Fail")</f>
        <v>Pass</v>
      </c>
      <c r="J196" s="168" t="str">
        <f>IF(AND(C196&gt;= Readonly_Length_Matching_Rule!$D$21, C196&lt;=Readonly_Length_Matching_Rule!$E$21),"Pass","Fail")</f>
        <v>Fail</v>
      </c>
      <c r="K196" s="168" t="str">
        <f>IF(AND(D196&gt;= Readonly_Length_Matching_Rule!$F$21, D196&lt;=Readonly_Length_Matching_Rule!$G$21),"Pass","Fail")</f>
        <v>Fail</v>
      </c>
      <c r="L196" s="168" t="str">
        <f>IF(AND(E196&gt;= Readonly_Length_Matching_Rule!$H$21, E196&lt;=Readonly_Length_Matching_Rule!$I$21),"Pass","Fail")</f>
        <v>Fail</v>
      </c>
      <c r="M196" s="168" t="str">
        <f>IF(AND(F196&gt;= Readonly_Length_Matching_Rule!$J$21, F196&lt;=Readonly_Length_Matching_Rule!$K$21),"Pass","Fail")</f>
        <v>Fail</v>
      </c>
      <c r="N196" s="168" t="str">
        <f>IF(AND(G196&gt;= Readonly_Length_Matching_Rule!$L$21, G196&lt;=Readonly_Length_Matching_Rule!$M$21),"Pass","Fail")</f>
        <v>Fail</v>
      </c>
      <c r="O196" s="179" t="str">
        <f>IF(AND(H196&gt;= Readonly_Length_Matching_Rule!$B$12, H196&lt;=Readonly_Length_Matching_Rule!$C$12),"Pass","Fail")</f>
        <v>Fail</v>
      </c>
      <c r="P196" s="180"/>
      <c r="Q196" s="181"/>
      <c r="R196" s="182"/>
      <c r="S196" s="183" t="str">
        <f>IF(AND(H196&gt;= (Clock!$H$4-500), H196&lt;= (Clock!$H$4+500)),"Pass","Fail")</f>
        <v>Pass</v>
      </c>
      <c r="T196" s="113"/>
    </row>
    <row r="197" spans="1:24" s="95" customFormat="1" ht="11.4">
      <c r="A197" s="121" t="s">
        <v>156</v>
      </c>
      <c r="B197" s="142">
        <f>$B$22</f>
        <v>0</v>
      </c>
      <c r="C197" s="142">
        <f>$C$22</f>
        <v>0</v>
      </c>
      <c r="D197" s="142">
        <f>$D$122</f>
        <v>0</v>
      </c>
      <c r="E197" s="142">
        <f>$E$172</f>
        <v>0</v>
      </c>
      <c r="F197" s="158"/>
      <c r="G197" s="142">
        <f>$G$22</f>
        <v>0</v>
      </c>
      <c r="H197" s="142">
        <f t="shared" si="10"/>
        <v>0</v>
      </c>
      <c r="I197" s="168" t="str">
        <f>IF(AND(B197&gt;= Readonly_Length_Matching_Rule!$B$21, B197&lt;=Readonly_Length_Matching_Rule!$C$21),"Pass","Fail")</f>
        <v>Pass</v>
      </c>
      <c r="J197" s="168" t="str">
        <f>IF(AND(C197&gt;= Readonly_Length_Matching_Rule!$D$21, C197&lt;=Readonly_Length_Matching_Rule!$E$21),"Pass","Fail")</f>
        <v>Fail</v>
      </c>
      <c r="K197" s="168" t="str">
        <f>IF(AND(D197&gt;= Readonly_Length_Matching_Rule!$F$21, D197&lt;=Readonly_Length_Matching_Rule!$G$21),"Pass","Fail")</f>
        <v>Fail</v>
      </c>
      <c r="L197" s="168" t="str">
        <f>IF(AND(E197&gt;= Readonly_Length_Matching_Rule!$H$21, E197&lt;=Readonly_Length_Matching_Rule!$I$21),"Pass","Fail")</f>
        <v>Fail</v>
      </c>
      <c r="M197" s="168" t="str">
        <f>IF(AND(F197&gt;= Readonly_Length_Matching_Rule!$J$21, F197&lt;=Readonly_Length_Matching_Rule!$K$21),"Pass","Fail")</f>
        <v>Fail</v>
      </c>
      <c r="N197" s="168" t="str">
        <f>IF(AND(G197&gt;= Readonly_Length_Matching_Rule!$L$21, G197&lt;=Readonly_Length_Matching_Rule!$M$21),"Pass","Fail")</f>
        <v>Fail</v>
      </c>
      <c r="O197" s="179" t="str">
        <f>IF(AND(H197&gt;= Readonly_Length_Matching_Rule!$B$12, H197&lt;=Readonly_Length_Matching_Rule!$C$12),"Pass","Fail")</f>
        <v>Fail</v>
      </c>
      <c r="P197" s="180"/>
      <c r="Q197" s="181"/>
      <c r="R197" s="182"/>
      <c r="S197" s="183" t="str">
        <f>IF(AND(H197&gt;= (Clock!$H$4-500), H197&lt;= (Clock!$H$4+500)),"Pass","Fail")</f>
        <v>Pass</v>
      </c>
      <c r="T197" s="113"/>
    </row>
    <row r="198" spans="1:24" s="95" customFormat="1" ht="11.4">
      <c r="A198" s="121" t="s">
        <v>157</v>
      </c>
      <c r="B198" s="142">
        <f>$B$23</f>
        <v>0</v>
      </c>
      <c r="C198" s="142">
        <f>$C$23</f>
        <v>0</v>
      </c>
      <c r="D198" s="142">
        <f>$D$123</f>
        <v>0</v>
      </c>
      <c r="E198" s="142">
        <f>$E$173</f>
        <v>0</v>
      </c>
      <c r="F198" s="158"/>
      <c r="G198" s="142">
        <f>$G$23</f>
        <v>0</v>
      </c>
      <c r="H198" s="142">
        <f>SUM(B198:F198)</f>
        <v>0</v>
      </c>
      <c r="I198" s="168" t="str">
        <f>IF(AND(B198&gt;= Readonly_Length_Matching_Rule!$B$21, B198&lt;=Readonly_Length_Matching_Rule!$C$21),"Pass","Fail")</f>
        <v>Pass</v>
      </c>
      <c r="J198" s="168" t="str">
        <f>IF(AND(C198&gt;= Readonly_Length_Matching_Rule!$D$21, C198&lt;=Readonly_Length_Matching_Rule!$E$21),"Pass","Fail")</f>
        <v>Fail</v>
      </c>
      <c r="K198" s="168" t="str">
        <f>IF(AND(D198&gt;= Readonly_Length_Matching_Rule!$F$21, D198&lt;=Readonly_Length_Matching_Rule!$G$21),"Pass","Fail")</f>
        <v>Fail</v>
      </c>
      <c r="L198" s="168" t="str">
        <f>IF(AND(E198&gt;= Readonly_Length_Matching_Rule!$H$21, E198&lt;=Readonly_Length_Matching_Rule!$I$21),"Pass","Fail")</f>
        <v>Fail</v>
      </c>
      <c r="M198" s="168" t="str">
        <f>IF(AND(F198&gt;= Readonly_Length_Matching_Rule!$J$21, F198&lt;=Readonly_Length_Matching_Rule!$K$21),"Pass","Fail")</f>
        <v>Fail</v>
      </c>
      <c r="N198" s="168" t="str">
        <f>IF(AND(G198&gt;= Readonly_Length_Matching_Rule!$L$21, G198&lt;=Readonly_Length_Matching_Rule!$M$21),"Pass","Fail")</f>
        <v>Fail</v>
      </c>
      <c r="O198" s="179" t="str">
        <f>IF(AND(H198&gt;= Readonly_Length_Matching_Rule!$B$12, H198&lt;=Readonly_Length_Matching_Rule!$C$12),"Pass","Fail")</f>
        <v>Fail</v>
      </c>
      <c r="P198" s="180"/>
      <c r="Q198" s="181"/>
      <c r="R198" s="182"/>
      <c r="S198" s="183" t="str">
        <f>IF(AND(H198&gt;= (Clock!$H$4-500), H198&lt;= (Clock!$H$4+500)),"Pass","Fail")</f>
        <v>Pass</v>
      </c>
      <c r="T198" s="113"/>
    </row>
    <row r="199" spans="1:24" s="95" customFormat="1" ht="11.4">
      <c r="A199" s="118" t="s">
        <v>163</v>
      </c>
      <c r="B199" s="164"/>
      <c r="C199" s="164"/>
      <c r="D199" s="164"/>
      <c r="E199" s="164"/>
      <c r="F199" s="162"/>
      <c r="G199" s="165"/>
      <c r="H199" s="163"/>
      <c r="I199" s="165"/>
      <c r="J199" s="165"/>
      <c r="K199" s="165"/>
      <c r="L199" s="165"/>
      <c r="M199" s="165"/>
      <c r="N199" s="165"/>
      <c r="O199" s="175"/>
      <c r="P199" s="176"/>
      <c r="Q199" s="177"/>
      <c r="R199" s="178"/>
      <c r="S199" s="166"/>
      <c r="T199" s="50"/>
    </row>
    <row r="200" spans="1:24" s="95" customFormat="1" ht="11.4">
      <c r="A200" s="121" t="s">
        <v>160</v>
      </c>
      <c r="B200" s="142">
        <f>$B$25</f>
        <v>0</v>
      </c>
      <c r="C200" s="142">
        <f>$C$25</f>
        <v>0</v>
      </c>
      <c r="D200" s="142">
        <f>$D$125</f>
        <v>0</v>
      </c>
      <c r="E200" s="142">
        <f>$E$175</f>
        <v>0</v>
      </c>
      <c r="F200" s="158"/>
      <c r="G200" s="142">
        <f>$G$25</f>
        <v>0</v>
      </c>
      <c r="H200" s="142">
        <f>SUM(B200:F200)</f>
        <v>0</v>
      </c>
      <c r="I200" s="168" t="str">
        <f>IF(AND(B200&gt;= Readonly_Length_Matching_Rule!$B$21, B200&lt;=Readonly_Length_Matching_Rule!$C$21),"Pass","Fail")</f>
        <v>Pass</v>
      </c>
      <c r="J200" s="168" t="str">
        <f>IF(AND(C200&gt;= Readonly_Length_Matching_Rule!$D$21, C200&lt;=Readonly_Length_Matching_Rule!$E$21),"Pass","Fail")</f>
        <v>Fail</v>
      </c>
      <c r="K200" s="168" t="str">
        <f>IF(AND(D200&gt;= Readonly_Length_Matching_Rule!$F$21, D200&lt;=Readonly_Length_Matching_Rule!$G$21),"Pass","Fail")</f>
        <v>Fail</v>
      </c>
      <c r="L200" s="168" t="str">
        <f>IF(AND(E200&gt;= Readonly_Length_Matching_Rule!$H$21, E200&lt;=Readonly_Length_Matching_Rule!$I$21),"Pass","Fail")</f>
        <v>Fail</v>
      </c>
      <c r="M200" s="168" t="str">
        <f>IF(AND(F200&gt;= Readonly_Length_Matching_Rule!$J$21, F200&lt;=Readonly_Length_Matching_Rule!$K$21),"Pass","Fail")</f>
        <v>Fail</v>
      </c>
      <c r="N200" s="168" t="str">
        <f>IF(AND(G200&gt;= Readonly_Length_Matching_Rule!$L$21, G200&lt;=Readonly_Length_Matching_Rule!$M$21),"Pass","Fail")</f>
        <v>Fail</v>
      </c>
      <c r="O200" s="179" t="str">
        <f>IF(AND(H200&gt;= Readonly_Length_Matching_Rule!$B$12, H200&lt;=Readonly_Length_Matching_Rule!$C$12),"Pass","Fail")</f>
        <v>Fail</v>
      </c>
      <c r="P200" s="180"/>
      <c r="Q200" s="181"/>
      <c r="R200" s="182"/>
      <c r="S200" s="183" t="str">
        <f>IF(AND(H200&gt;= (Clock!$H$4-500), H200&lt;= (Clock!$H$4+500)),"Pass","Fail")</f>
        <v>Pass</v>
      </c>
      <c r="T200" s="113"/>
    </row>
    <row r="201" spans="1:24" s="95" customFormat="1" ht="11.4">
      <c r="A201" s="121" t="s">
        <v>161</v>
      </c>
      <c r="B201" s="142">
        <f>$B$26</f>
        <v>0</v>
      </c>
      <c r="C201" s="142">
        <f>$C$26</f>
        <v>0</v>
      </c>
      <c r="D201" s="142">
        <f>$D$126</f>
        <v>0</v>
      </c>
      <c r="E201" s="142">
        <f>$E$176</f>
        <v>0</v>
      </c>
      <c r="F201" s="158"/>
      <c r="G201" s="142">
        <f>$G$26</f>
        <v>0</v>
      </c>
      <c r="H201" s="142">
        <f>SUM(B201:F201)</f>
        <v>0</v>
      </c>
      <c r="I201" s="168" t="str">
        <f>IF(AND(B201&gt;= Readonly_Length_Matching_Rule!$B$21, B201&lt;=Readonly_Length_Matching_Rule!$C$21),"Pass","Fail")</f>
        <v>Pass</v>
      </c>
      <c r="J201" s="168" t="str">
        <f>IF(AND(C201&gt;= Readonly_Length_Matching_Rule!$D$21, C201&lt;=Readonly_Length_Matching_Rule!$E$21),"Pass","Fail")</f>
        <v>Fail</v>
      </c>
      <c r="K201" s="168" t="str">
        <f>IF(AND(D201&gt;= Readonly_Length_Matching_Rule!$F$21, D201&lt;=Readonly_Length_Matching_Rule!$G$21),"Pass","Fail")</f>
        <v>Fail</v>
      </c>
      <c r="L201" s="168" t="str">
        <f>IF(AND(E201&gt;= Readonly_Length_Matching_Rule!$H$21, E201&lt;=Readonly_Length_Matching_Rule!$I$21),"Pass","Fail")</f>
        <v>Fail</v>
      </c>
      <c r="M201" s="168" t="str">
        <f>IF(AND(F201&gt;= Readonly_Length_Matching_Rule!$J$21, F201&lt;=Readonly_Length_Matching_Rule!$K$21),"Pass","Fail")</f>
        <v>Fail</v>
      </c>
      <c r="N201" s="168" t="str">
        <f>IF(AND(G201&gt;= Readonly_Length_Matching_Rule!$L$21, G201&lt;=Readonly_Length_Matching_Rule!$M$21),"Pass","Fail")</f>
        <v>Fail</v>
      </c>
      <c r="O201" s="179" t="str">
        <f>IF(AND(H201&gt;= Readonly_Length_Matching_Rule!$B$12, H201&lt;=Readonly_Length_Matching_Rule!$C$12),"Pass","Fail")</f>
        <v>Fail</v>
      </c>
      <c r="P201" s="180"/>
      <c r="Q201" s="181"/>
      <c r="R201" s="182"/>
      <c r="S201" s="183" t="str">
        <f>IF(AND(H201&gt;= (Clock!$H$4-500), H201&lt;= (Clock!$H$4+500)),"Pass","Fail")</f>
        <v>Pass</v>
      </c>
      <c r="T201" s="113"/>
    </row>
    <row r="202" spans="1:24" s="95" customFormat="1" ht="11.4">
      <c r="A202" s="121" t="s">
        <v>162</v>
      </c>
      <c r="B202" s="142">
        <f>$B$27</f>
        <v>0</v>
      </c>
      <c r="C202" s="142">
        <f>$C$27</f>
        <v>0</v>
      </c>
      <c r="D202" s="142">
        <f>$D$127</f>
        <v>0</v>
      </c>
      <c r="E202" s="142">
        <f>$E$177</f>
        <v>0</v>
      </c>
      <c r="F202" s="158"/>
      <c r="G202" s="142">
        <f>$G$27</f>
        <v>0</v>
      </c>
      <c r="H202" s="142">
        <f>SUM(B202:F202)</f>
        <v>0</v>
      </c>
      <c r="I202" s="168" t="str">
        <f>IF(AND(B202&gt;= Readonly_Length_Matching_Rule!$B$21, B202&lt;=Readonly_Length_Matching_Rule!$C$21),"Pass","Fail")</f>
        <v>Pass</v>
      </c>
      <c r="J202" s="168" t="str">
        <f>IF(AND(C202&gt;= Readonly_Length_Matching_Rule!$D$21, C202&lt;=Readonly_Length_Matching_Rule!$E$21),"Pass","Fail")</f>
        <v>Fail</v>
      </c>
      <c r="K202" s="168" t="str">
        <f>IF(AND(D202&gt;= Readonly_Length_Matching_Rule!$F$21, D202&lt;=Readonly_Length_Matching_Rule!$G$21),"Pass","Fail")</f>
        <v>Fail</v>
      </c>
      <c r="L202" s="168" t="str">
        <f>IF(AND(E202&gt;= Readonly_Length_Matching_Rule!$H$21, E202&lt;=Readonly_Length_Matching_Rule!$I$21),"Pass","Fail")</f>
        <v>Fail</v>
      </c>
      <c r="M202" s="168" t="str">
        <f>IF(AND(F202&gt;= Readonly_Length_Matching_Rule!$J$21, F202&lt;=Readonly_Length_Matching_Rule!$K$21),"Pass","Fail")</f>
        <v>Fail</v>
      </c>
      <c r="N202" s="168" t="str">
        <f>IF(AND(G202&gt;= Readonly_Length_Matching_Rule!$L$21, G202&lt;=Readonly_Length_Matching_Rule!$M$21),"Pass","Fail")</f>
        <v>Fail</v>
      </c>
      <c r="O202" s="179" t="str">
        <f>IF(AND(H202&gt;= Readonly_Length_Matching_Rule!$B$12, H202&lt;=Readonly_Length_Matching_Rule!$C$12),"Pass","Fail")</f>
        <v>Fail</v>
      </c>
      <c r="P202" s="184"/>
      <c r="Q202" s="185"/>
      <c r="R202" s="186"/>
      <c r="S202" s="183" t="str">
        <f>IF(AND(H202&gt;= (Clock!$H$4-500), H202&lt;= (Clock!$H$4+500)),"Pass","Fail")</f>
        <v>Pass</v>
      </c>
      <c r="T202" s="113"/>
    </row>
    <row r="203" spans="1:24">
      <c r="A203" s="98"/>
      <c r="B203" s="99"/>
      <c r="C203" s="100"/>
      <c r="D203" s="100"/>
      <c r="E203" s="100"/>
      <c r="F203" s="100"/>
      <c r="G203" s="99"/>
      <c r="H203" s="98"/>
      <c r="I203" s="101"/>
      <c r="J203" s="101"/>
      <c r="K203" s="101"/>
      <c r="L203" s="101"/>
      <c r="M203" s="101"/>
      <c r="N203" s="101"/>
      <c r="O203" s="101"/>
      <c r="P203" s="101"/>
      <c r="Q203" s="101"/>
      <c r="R203" s="101"/>
      <c r="S203" s="101"/>
      <c r="T203" s="102"/>
      <c r="U203" s="99"/>
      <c r="V203" s="99"/>
      <c r="W203" s="99"/>
      <c r="X203" s="99"/>
    </row>
    <row r="204" spans="1:24">
      <c r="A204" s="103"/>
      <c r="B204" s="103"/>
      <c r="C204" s="103"/>
      <c r="D204" s="103"/>
      <c r="E204" s="103"/>
      <c r="F204" s="103"/>
      <c r="G204" s="99"/>
      <c r="H204" s="103"/>
      <c r="I204" s="103"/>
      <c r="J204" s="103"/>
      <c r="K204" s="103"/>
      <c r="L204" s="103"/>
      <c r="M204" s="103"/>
      <c r="N204" s="103"/>
      <c r="O204" s="103"/>
      <c r="P204" s="103"/>
      <c r="Q204" s="103"/>
      <c r="R204" s="103"/>
    </row>
    <row r="205" spans="1:24" ht="14.25" customHeight="1">
      <c r="A205" s="103"/>
      <c r="B205" s="103"/>
      <c r="C205" s="103"/>
      <c r="D205" s="103"/>
      <c r="E205" s="103"/>
      <c r="F205" s="103"/>
      <c r="G205" s="99"/>
      <c r="H205" s="103"/>
      <c r="I205" s="103"/>
      <c r="J205" s="103"/>
      <c r="K205" s="103"/>
      <c r="L205" s="103"/>
      <c r="M205" s="103"/>
      <c r="N205" s="103"/>
      <c r="O205" s="103"/>
      <c r="P205" s="103"/>
      <c r="Q205" s="103"/>
      <c r="R205" s="103"/>
    </row>
    <row r="206" spans="1:24">
      <c r="A206" s="103"/>
      <c r="B206" s="103"/>
      <c r="C206" s="103"/>
      <c r="D206" s="105"/>
      <c r="E206" s="105"/>
      <c r="F206" s="105"/>
      <c r="G206" s="106"/>
      <c r="H206" s="103"/>
      <c r="I206" s="105"/>
      <c r="J206" s="105"/>
      <c r="K206" s="105"/>
      <c r="L206" s="105"/>
      <c r="M206" s="105"/>
      <c r="N206" s="105"/>
      <c r="O206" s="105"/>
      <c r="P206" s="105"/>
      <c r="Q206" s="105"/>
      <c r="R206" s="105"/>
      <c r="S206" s="107"/>
    </row>
    <row r="207" spans="1:24" ht="16.2">
      <c r="A207" s="108" t="s">
        <v>217</v>
      </c>
      <c r="B207" s="103"/>
      <c r="C207" s="103"/>
      <c r="D207" s="103"/>
      <c r="E207" s="103"/>
      <c r="F207" s="103"/>
      <c r="G207" s="99"/>
      <c r="H207" s="103"/>
      <c r="I207" s="103"/>
      <c r="J207" s="103"/>
      <c r="K207" s="103"/>
      <c r="L207" s="103"/>
      <c r="M207" s="103"/>
      <c r="N207" s="103"/>
      <c r="O207" s="103"/>
      <c r="P207" s="103"/>
      <c r="Q207" s="103"/>
      <c r="R207" s="103"/>
    </row>
    <row r="208" spans="1:24">
      <c r="A208" s="103"/>
      <c r="B208" s="103"/>
      <c r="C208" s="103"/>
      <c r="D208" s="103"/>
      <c r="E208" s="103"/>
      <c r="F208" s="103"/>
      <c r="G208" s="99"/>
      <c r="H208" s="103"/>
      <c r="I208" s="103"/>
      <c r="J208" s="103"/>
      <c r="K208" s="103"/>
      <c r="L208" s="103"/>
      <c r="M208" s="103"/>
      <c r="N208" s="103"/>
      <c r="O208" s="103"/>
      <c r="P208" s="103"/>
      <c r="Q208" s="103"/>
      <c r="R208" s="103"/>
    </row>
    <row r="209" spans="1:18">
      <c r="A209" s="103"/>
      <c r="B209" s="103"/>
      <c r="C209" s="103"/>
      <c r="D209" s="103"/>
      <c r="E209" s="103"/>
      <c r="F209" s="103"/>
      <c r="G209" s="99"/>
      <c r="H209" s="103"/>
      <c r="I209" s="103"/>
      <c r="J209" s="103"/>
      <c r="K209" s="103"/>
      <c r="L209" s="103"/>
      <c r="M209" s="103"/>
      <c r="N209" s="103"/>
      <c r="O209" s="103"/>
      <c r="P209" s="103"/>
      <c r="Q209" s="103"/>
      <c r="R209" s="103"/>
    </row>
    <row r="210" spans="1:18">
      <c r="A210" s="103"/>
      <c r="B210" s="103"/>
      <c r="C210" s="103"/>
      <c r="D210" s="103"/>
      <c r="E210" s="103"/>
      <c r="F210" s="103"/>
      <c r="G210" s="99"/>
      <c r="H210" s="103"/>
      <c r="I210" s="103"/>
      <c r="J210" s="103"/>
      <c r="K210" s="103"/>
      <c r="L210" s="103"/>
      <c r="M210" s="103"/>
      <c r="N210" s="103"/>
      <c r="O210" s="103"/>
      <c r="P210" s="103"/>
      <c r="Q210" s="103"/>
      <c r="R210" s="103"/>
    </row>
    <row r="211" spans="1:18">
      <c r="A211" s="103"/>
      <c r="B211" s="103"/>
      <c r="C211" s="103"/>
      <c r="D211" s="103"/>
      <c r="E211" s="103"/>
      <c r="F211" s="103"/>
      <c r="G211" s="99"/>
      <c r="H211" s="103"/>
      <c r="I211" s="103"/>
      <c r="J211" s="103"/>
      <c r="K211" s="103"/>
      <c r="L211" s="103"/>
      <c r="M211" s="103"/>
      <c r="N211" s="103"/>
      <c r="O211" s="103"/>
      <c r="P211" s="103"/>
      <c r="Q211" s="103"/>
      <c r="R211" s="103"/>
    </row>
    <row r="212" spans="1:18">
      <c r="A212" s="103"/>
      <c r="B212" s="103"/>
      <c r="C212" s="103"/>
      <c r="D212" s="103"/>
      <c r="E212" s="103"/>
      <c r="F212" s="103"/>
      <c r="G212" s="99"/>
      <c r="H212" s="103"/>
      <c r="I212" s="103"/>
      <c r="J212" s="103"/>
      <c r="K212" s="103"/>
      <c r="L212" s="103"/>
      <c r="M212" s="103"/>
      <c r="N212" s="103"/>
      <c r="O212" s="103"/>
      <c r="P212" s="103"/>
      <c r="Q212" s="103"/>
      <c r="R212" s="103"/>
    </row>
    <row r="213" spans="1:18">
      <c r="A213" s="103"/>
      <c r="B213" s="103"/>
      <c r="C213" s="103"/>
      <c r="D213" s="103"/>
      <c r="E213" s="103"/>
      <c r="F213" s="103"/>
      <c r="G213" s="99"/>
      <c r="H213" s="103"/>
      <c r="I213" s="103"/>
      <c r="J213" s="103"/>
      <c r="K213" s="103"/>
      <c r="L213" s="103"/>
      <c r="M213" s="103"/>
      <c r="N213" s="103"/>
      <c r="O213" s="103"/>
      <c r="P213" s="103"/>
      <c r="Q213" s="103"/>
      <c r="R213" s="103"/>
    </row>
    <row r="214" spans="1:18">
      <c r="A214" s="103"/>
      <c r="B214" s="103"/>
      <c r="C214" s="103"/>
      <c r="D214" s="103"/>
      <c r="E214" s="103"/>
      <c r="F214" s="103"/>
      <c r="G214" s="99"/>
      <c r="H214" s="103"/>
      <c r="I214" s="103"/>
      <c r="J214" s="103"/>
      <c r="K214" s="103"/>
      <c r="L214" s="103"/>
      <c r="M214" s="103"/>
      <c r="N214" s="103"/>
      <c r="O214" s="103"/>
      <c r="P214" s="103"/>
      <c r="Q214" s="103"/>
      <c r="R214" s="103"/>
    </row>
    <row r="215" spans="1:18">
      <c r="A215" s="103"/>
      <c r="B215" s="103"/>
      <c r="C215" s="103"/>
      <c r="D215" s="103"/>
      <c r="E215" s="103"/>
      <c r="F215" s="103"/>
      <c r="G215" s="99"/>
      <c r="H215" s="103"/>
      <c r="I215" s="103"/>
      <c r="J215" s="103"/>
      <c r="K215" s="103"/>
      <c r="L215" s="103"/>
      <c r="M215" s="103"/>
      <c r="N215" s="103"/>
      <c r="O215" s="103"/>
      <c r="P215" s="103"/>
      <c r="Q215" s="103"/>
      <c r="R215" s="103"/>
    </row>
    <row r="216" spans="1:18">
      <c r="A216" s="103"/>
      <c r="B216" s="103"/>
      <c r="C216" s="103"/>
      <c r="D216" s="103"/>
      <c r="E216" s="103"/>
      <c r="F216" s="103"/>
      <c r="G216" s="99"/>
      <c r="H216" s="103"/>
      <c r="I216" s="103"/>
      <c r="J216" s="103"/>
      <c r="K216" s="103"/>
      <c r="L216" s="103"/>
      <c r="M216" s="103"/>
      <c r="N216" s="103"/>
      <c r="O216" s="103"/>
      <c r="P216" s="103"/>
      <c r="Q216" s="103"/>
      <c r="R216" s="103"/>
    </row>
    <row r="217" spans="1:18">
      <c r="A217" s="103"/>
      <c r="B217" s="103"/>
      <c r="C217" s="103"/>
      <c r="D217" s="103"/>
      <c r="E217" s="103"/>
      <c r="F217" s="103"/>
      <c r="G217" s="99"/>
      <c r="H217" s="103"/>
      <c r="I217" s="103"/>
      <c r="J217" s="103"/>
      <c r="K217" s="103"/>
      <c r="L217" s="103"/>
      <c r="M217" s="103"/>
      <c r="N217" s="103"/>
      <c r="O217" s="103"/>
      <c r="P217" s="103"/>
      <c r="Q217" s="103"/>
      <c r="R217" s="103"/>
    </row>
    <row r="218" spans="1:18">
      <c r="A218" s="103"/>
      <c r="B218" s="103"/>
      <c r="C218" s="103"/>
      <c r="D218" s="103"/>
      <c r="E218" s="103"/>
      <c r="F218" s="103"/>
      <c r="G218" s="99"/>
      <c r="H218" s="103"/>
      <c r="I218" s="103"/>
      <c r="J218" s="103"/>
      <c r="K218" s="103"/>
      <c r="L218" s="103"/>
      <c r="M218" s="103"/>
      <c r="N218" s="103"/>
      <c r="O218" s="103"/>
      <c r="P218" s="103"/>
      <c r="Q218" s="103"/>
      <c r="R218" s="103"/>
    </row>
    <row r="219" spans="1:18">
      <c r="A219" s="103"/>
      <c r="B219" s="103"/>
      <c r="C219" s="103"/>
      <c r="D219" s="103"/>
      <c r="E219" s="103"/>
      <c r="F219" s="103"/>
      <c r="G219" s="99"/>
      <c r="H219" s="103"/>
      <c r="I219" s="103"/>
      <c r="J219" s="103"/>
      <c r="K219" s="103"/>
      <c r="L219" s="103"/>
      <c r="M219" s="103"/>
      <c r="N219" s="103"/>
      <c r="O219" s="103"/>
      <c r="P219" s="103"/>
      <c r="Q219" s="103"/>
      <c r="R219" s="103"/>
    </row>
    <row r="220" spans="1:18">
      <c r="A220" s="103"/>
      <c r="B220" s="103"/>
      <c r="C220" s="103"/>
      <c r="D220" s="103"/>
      <c r="E220" s="103"/>
      <c r="F220" s="103"/>
      <c r="G220" s="99"/>
      <c r="H220" s="103"/>
      <c r="I220" s="103"/>
      <c r="J220" s="103"/>
      <c r="K220" s="103"/>
      <c r="L220" s="103"/>
      <c r="M220" s="103"/>
      <c r="N220" s="103"/>
      <c r="O220" s="103"/>
      <c r="P220" s="103"/>
      <c r="Q220" s="103"/>
      <c r="R220" s="103"/>
    </row>
    <row r="221" spans="1:18">
      <c r="A221" s="103"/>
      <c r="B221" s="103"/>
      <c r="C221" s="103"/>
      <c r="D221" s="103"/>
      <c r="E221" s="103"/>
      <c r="F221" s="103"/>
      <c r="G221" s="99"/>
      <c r="H221" s="103"/>
      <c r="I221" s="103"/>
      <c r="J221" s="103"/>
      <c r="K221" s="103"/>
      <c r="L221" s="103"/>
      <c r="M221" s="103"/>
      <c r="N221" s="103"/>
      <c r="O221" s="103"/>
      <c r="P221" s="103"/>
      <c r="Q221" s="103"/>
      <c r="R221" s="103"/>
    </row>
    <row r="222" spans="1:18">
      <c r="A222" s="103"/>
      <c r="B222" s="103"/>
      <c r="C222" s="103"/>
      <c r="D222" s="103"/>
      <c r="E222" s="103"/>
      <c r="F222" s="103"/>
      <c r="G222" s="99"/>
      <c r="H222" s="103"/>
      <c r="I222" s="103"/>
      <c r="J222" s="103"/>
      <c r="K222" s="103"/>
      <c r="L222" s="103"/>
      <c r="M222" s="103"/>
      <c r="N222" s="103"/>
      <c r="O222" s="103"/>
      <c r="P222" s="103"/>
      <c r="Q222" s="103"/>
      <c r="R222" s="103"/>
    </row>
    <row r="223" spans="1:18">
      <c r="A223" s="103"/>
      <c r="B223" s="103"/>
      <c r="C223" s="103"/>
      <c r="D223" s="103"/>
      <c r="E223" s="103"/>
      <c r="F223" s="103"/>
      <c r="G223" s="99"/>
      <c r="H223" s="103"/>
      <c r="I223" s="103"/>
      <c r="J223" s="103"/>
      <c r="K223" s="103"/>
      <c r="L223" s="103"/>
      <c r="M223" s="103"/>
      <c r="N223" s="103"/>
      <c r="O223" s="103"/>
      <c r="P223" s="103"/>
      <c r="Q223" s="103"/>
      <c r="R223" s="103"/>
    </row>
    <row r="224" spans="1:18">
      <c r="A224" s="103"/>
      <c r="B224" s="103"/>
      <c r="C224" s="103"/>
      <c r="D224" s="103"/>
      <c r="E224" s="103"/>
      <c r="F224" s="103"/>
      <c r="G224" s="99"/>
      <c r="H224" s="103"/>
      <c r="I224" s="103"/>
      <c r="J224" s="103"/>
      <c r="K224" s="103"/>
      <c r="L224" s="103"/>
      <c r="M224" s="103"/>
      <c r="N224" s="103"/>
      <c r="O224" s="103"/>
      <c r="P224" s="103"/>
      <c r="Q224" s="103"/>
      <c r="R224" s="103"/>
    </row>
    <row r="225" spans="1:18">
      <c r="A225" s="103"/>
      <c r="B225" s="103"/>
      <c r="C225" s="103"/>
      <c r="D225" s="103"/>
      <c r="E225" s="103"/>
      <c r="F225" s="103"/>
      <c r="G225" s="99"/>
      <c r="H225" s="103"/>
      <c r="I225" s="103"/>
      <c r="J225" s="103"/>
      <c r="K225" s="103"/>
      <c r="L225" s="103"/>
      <c r="M225" s="103"/>
      <c r="N225" s="103"/>
      <c r="O225" s="103"/>
      <c r="P225" s="103"/>
      <c r="Q225" s="103"/>
      <c r="R225" s="103"/>
    </row>
    <row r="226" spans="1:18">
      <c r="A226" s="103"/>
      <c r="B226" s="103"/>
      <c r="C226" s="103"/>
      <c r="D226" s="103"/>
      <c r="E226" s="103"/>
      <c r="F226" s="103"/>
      <c r="G226" s="99"/>
      <c r="H226" s="103"/>
      <c r="I226" s="103"/>
      <c r="J226" s="103"/>
      <c r="K226" s="103"/>
      <c r="L226" s="103"/>
      <c r="M226" s="103"/>
      <c r="N226" s="103"/>
      <c r="O226" s="103"/>
      <c r="P226" s="103"/>
      <c r="Q226" s="103"/>
      <c r="R226" s="103"/>
    </row>
    <row r="227" spans="1:18">
      <c r="A227" s="103"/>
      <c r="B227" s="103"/>
      <c r="C227" s="103"/>
      <c r="D227" s="103"/>
      <c r="E227" s="103"/>
      <c r="F227" s="103"/>
      <c r="G227" s="99"/>
      <c r="H227" s="103"/>
      <c r="I227" s="103"/>
      <c r="J227" s="103"/>
      <c r="K227" s="103"/>
      <c r="L227" s="103"/>
      <c r="M227" s="103"/>
      <c r="N227" s="103"/>
      <c r="O227" s="103"/>
      <c r="P227" s="103"/>
      <c r="Q227" s="103"/>
      <c r="R227" s="103"/>
    </row>
    <row r="228" spans="1:18">
      <c r="A228" s="103"/>
      <c r="B228" s="103"/>
      <c r="C228" s="103"/>
      <c r="D228" s="103"/>
      <c r="E228" s="103"/>
      <c r="F228" s="103"/>
      <c r="G228" s="99"/>
      <c r="H228" s="103"/>
      <c r="I228" s="103"/>
      <c r="J228" s="103"/>
      <c r="K228" s="103"/>
      <c r="L228" s="103"/>
      <c r="M228" s="103"/>
      <c r="N228" s="103"/>
      <c r="O228" s="103"/>
      <c r="P228" s="103"/>
      <c r="Q228" s="103"/>
      <c r="R228" s="103"/>
    </row>
    <row r="229" spans="1:18">
      <c r="A229" s="103"/>
      <c r="B229" s="103"/>
      <c r="C229" s="103"/>
      <c r="D229" s="103"/>
      <c r="E229" s="103"/>
      <c r="F229" s="103"/>
      <c r="G229" s="99"/>
      <c r="H229" s="103"/>
      <c r="I229" s="103"/>
      <c r="J229" s="103"/>
      <c r="K229" s="103"/>
      <c r="L229" s="103"/>
      <c r="M229" s="103"/>
      <c r="N229" s="103"/>
      <c r="O229" s="103"/>
      <c r="P229" s="103"/>
      <c r="Q229" s="103"/>
      <c r="R229" s="103"/>
    </row>
  </sheetData>
  <sheetProtection sheet="1" objects="1" scenarios="1"/>
  <protectedRanges>
    <protectedRange sqref="B13:C13 B10:C10 B7:C7 B17:C17 B23:C23 B27:C27 B32:D32 B117:C117 B35:E35 B42:E42 B38:E38 B113:C113 B203:C203 B107:C107 B110:C110 B57:D57 B60:D60 B67:D67 B63:D63 B82:D82 B132:D132 B157:D157 B160:D160 B167:D167 B163:D163 B182:D182 B85:E85 B92:E92 B88:E88 B135:E135 B142:E142 B138:E138 B185:E185 B192:E192 B188:E188" name="Range1_1_1"/>
    <protectedRange sqref="C18:C19 C11:C12 C8:C9 C14:C16 C25:C26 C21:C22 C6" name="Range1_1_11_1_1_1"/>
    <protectedRange sqref="B18:B19 B11:B12 B8:B9 B14:B16 B5:B6 B21:B22 B25:B26 B36:E37 B33:E34 B39:E41 B50:E52 B46:E48 B30:D31 E30:E32 B43:E44 B111:C112 B108:C109 B114:C116 B125:C127 B121:C123 B105:C106 B118:C119 B61:D62 B58:D59 B64:D66 B75:D77 B71:D73 B55:D56 B68:D69 B83:D84 B80:D81 B133:D134 B130:D131 B161:D162 B158:D159 B164:D166 B175:D177 B171:D173 B155:D156 B168:D169 B183:D184 B180:D181 B86:E87 B89:E91 B100:E102 B96:E98 E80:E84 B93:E94 B136:E137 B139:E141 B150:E152 B146:E148 E130:E134 B143:E144 B186:E187 B189:E191 B200:E202 B196:E198 E180:E184 B193:E194 C5:F5" name="Range1_1_10_1_1_1_1"/>
  </protectedRanges>
  <dataConsolidate/>
  <phoneticPr fontId="0" type="noConversion"/>
  <conditionalFormatting sqref="I206">
    <cfRule type="cellIs" priority="1" stopIfTrue="1" operator="equal">
      <formula>"Pass"</formula>
    </cfRule>
    <cfRule type="cellIs" priority="2" stopIfTrue="1" operator="notEqual">
      <formula>"Pass"</formula>
    </cfRule>
  </conditionalFormatting>
  <conditionalFormatting sqref="I200:S203 I50:S52 I75:S77 I100:S102 I125:S127 I150:S152 I175:S177 I30:S44 I46:S48 I55:S69 I71:S73 I80:S94 I96:S98 I105:S119 I121:S123 I130:S144 I146:S148 I155:S169 I171:S173 I180:S194 I196:S198 I5:S19 I21:S23 I25:S27">
    <cfRule type="cellIs" dxfId="19" priority="3" stopIfTrue="1" operator="equal">
      <formula>"Pass"</formula>
    </cfRule>
    <cfRule type="cellIs" dxfId="18" priority="4" stopIfTrue="1" operator="notEqual">
      <formula>"pass"</formula>
    </cfRule>
  </conditionalFormatting>
  <conditionalFormatting sqref="A1:T1">
    <cfRule type="expression" dxfId="17" priority="5" stopIfTrue="1">
      <formula>#REF! = "Fail"</formula>
    </cfRule>
    <cfRule type="expression" dxfId="16" priority="6" stopIfTrue="1">
      <formula>#REF! = "Pass"</formula>
    </cfRule>
  </conditionalFormatting>
  <conditionalFormatting sqref="T5:T19 T21:T23 T25:T27 T30:T44 T46:T48 T50:T52 T55:T69 T71:T73 T75:T77 T80:T94 T96:T98 T100:T102 T105:T119 T121:T123 T125:T127 T130:T144 T146:T148 T150:T152 T155:T169 T171:T173 T175:T177 T180:T194 T196:T198 T200:T202">
    <cfRule type="cellIs" dxfId="15" priority="7" stopIfTrue="1" operator="lessThanOrEqual">
      <formula>5</formula>
    </cfRule>
    <cfRule type="cellIs" dxfId="14" priority="8" stopIfTrue="1" operator="greaterThan">
      <formula>5</formula>
    </cfRule>
  </conditionalFormatting>
  <dataValidations count="1">
    <dataValidation type="list" allowBlank="1" showInputMessage="1" showErrorMessage="1" sqref="T5:T19 T21:T23 T25:T27 T30:T44 T46:T48 T50:T52 T55:T69 T71:T73 T75:T77 T80:T94 T96:T98 T100:T102 T105:T119 T121:T123 T125:T127 T130:T144 T146:T148 T150:T152 T155:T169 T171:T173 T175:T177 T180:T194 T196:T198 T200:T202">
      <formula1>$AD$6:$AD$12</formula1>
    </dataValidation>
  </dataValidations>
  <pageMargins left="0.75" right="0.75" top="1" bottom="1"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sheetPr codeName="Sheet9" enableFormatConditionsCalculation="0">
    <tabColor indexed="17"/>
  </sheetPr>
  <dimension ref="A1:Q45"/>
  <sheetViews>
    <sheetView zoomScale="85" workbookViewId="0"/>
  </sheetViews>
  <sheetFormatPr defaultColWidth="9.109375" defaultRowHeight="12.6"/>
  <cols>
    <col min="1" max="1" width="16.88671875" style="109" bestFit="1" customWidth="1"/>
    <col min="2" max="5" width="18.5546875" style="109" customWidth="1"/>
    <col min="6" max="10" width="18.6640625" style="109" customWidth="1"/>
    <col min="11" max="11" width="24.5546875" style="109" customWidth="1"/>
    <col min="12" max="12" width="26.88671875" style="100" customWidth="1"/>
    <col min="13" max="13" width="21.5546875" style="104" customWidth="1"/>
    <col min="14" max="16" width="9.109375" style="100"/>
    <col min="17" max="17" width="0" style="100" hidden="1" customWidth="1"/>
    <col min="18" max="16384" width="9.109375" style="100"/>
  </cols>
  <sheetData>
    <row r="1" spans="1:17" s="90" customFormat="1" ht="25.2" thickBot="1">
      <c r="A1" s="86"/>
      <c r="B1" s="87"/>
      <c r="C1" s="87"/>
      <c r="D1" s="115"/>
      <c r="E1" s="115"/>
      <c r="F1" s="116"/>
      <c r="G1" s="88"/>
      <c r="H1" s="88"/>
      <c r="I1" s="88"/>
      <c r="J1" s="88"/>
      <c r="K1" s="88"/>
      <c r="L1" s="88"/>
      <c r="M1" s="89"/>
    </row>
    <row r="2" spans="1:17" s="95" customFormat="1" ht="67.5" customHeight="1">
      <c r="A2" s="124" t="s">
        <v>7</v>
      </c>
      <c r="B2" s="125" t="s">
        <v>78</v>
      </c>
      <c r="C2" s="125" t="s">
        <v>79</v>
      </c>
      <c r="D2" s="125" t="s">
        <v>81</v>
      </c>
      <c r="E2" s="125" t="s">
        <v>80</v>
      </c>
      <c r="F2" s="125" t="s">
        <v>164</v>
      </c>
      <c r="G2" s="126" t="s">
        <v>193</v>
      </c>
      <c r="H2" s="126" t="s">
        <v>82</v>
      </c>
      <c r="I2" s="126" t="s">
        <v>119</v>
      </c>
      <c r="J2" s="126" t="s">
        <v>120</v>
      </c>
      <c r="K2" s="126" t="s">
        <v>85</v>
      </c>
      <c r="L2" s="93" t="s">
        <v>202</v>
      </c>
      <c r="M2" s="127" t="s">
        <v>180</v>
      </c>
    </row>
    <row r="3" spans="1:17" s="95" customFormat="1" ht="11.4">
      <c r="A3" s="117" t="s">
        <v>34</v>
      </c>
      <c r="B3" s="110"/>
      <c r="C3" s="46"/>
      <c r="D3" s="47"/>
      <c r="E3" s="47"/>
      <c r="F3" s="46"/>
      <c r="G3" s="47"/>
      <c r="H3" s="47"/>
      <c r="I3" s="47"/>
      <c r="J3" s="47"/>
      <c r="K3" s="47"/>
      <c r="L3" s="47"/>
      <c r="M3" s="111"/>
    </row>
    <row r="4" spans="1:17" s="95" customFormat="1" ht="11.4">
      <c r="A4" s="97" t="s">
        <v>76</v>
      </c>
      <c r="B4" s="188"/>
      <c r="C4" s="188"/>
      <c r="D4" s="188"/>
      <c r="E4" s="188"/>
      <c r="F4" s="142">
        <f>SUM(B4:E4)</f>
        <v>0</v>
      </c>
      <c r="G4" s="168" t="str">
        <f>IF(AND(B4&gt;= Readonly_Length_Matching_Rule!$B$23, B4&lt;=Readonly_Length_Matching_Rule!$C$23),"Pass","Fail")</f>
        <v>Pass</v>
      </c>
      <c r="H4" s="168" t="str">
        <f>IF(AND(C4&gt;= Readonly_Length_Matching_Rule!$D$23, C4&lt;=Readonly_Length_Matching_Rule!$E$23),"Pass","Fail")</f>
        <v>Fail</v>
      </c>
      <c r="I4" s="168" t="str">
        <f>IF(AND(D4&gt;= Readonly_Length_Matching_Rule!$F$23, D4&lt;=Readonly_Length_Matching_Rule!$G$23),"Pass","Fail")</f>
        <v>Fail</v>
      </c>
      <c r="J4" s="168" t="str">
        <f>IF(AND(E4&gt;= Readonly_Length_Matching_Rule!$H$23, E4&lt;=Readonly_Length_Matching_Rule!$I$23),"Pass","Fail")</f>
        <v>Fail</v>
      </c>
      <c r="K4" s="168" t="str">
        <f>IF(AND(F4&gt;= Readonly_Length_Matching_Rule!$B$13, F4&lt;=Readonly_Length_Matching_Rule!$C$13),"Pass","Fail")</f>
        <v>Fail</v>
      </c>
      <c r="L4" s="168" t="str">
        <f>IF(AND(F4&gt;= (Clock!$H$4+150), F4&lt;= (Clock!$H$4+500)),"Pass","Fail")</f>
        <v>Fail</v>
      </c>
      <c r="M4" s="113"/>
      <c r="Q4" s="112">
        <v>1</v>
      </c>
    </row>
    <row r="5" spans="1:17" s="95" customFormat="1" ht="11.4">
      <c r="A5" s="117" t="s">
        <v>35</v>
      </c>
      <c r="B5" s="189"/>
      <c r="C5" s="159"/>
      <c r="D5" s="144"/>
      <c r="E5" s="144"/>
      <c r="F5" s="159"/>
      <c r="G5" s="144"/>
      <c r="H5" s="144"/>
      <c r="I5" s="144"/>
      <c r="J5" s="144"/>
      <c r="K5" s="144"/>
      <c r="L5" s="144"/>
      <c r="M5" s="45"/>
      <c r="Q5" s="112">
        <v>2</v>
      </c>
    </row>
    <row r="6" spans="1:17" s="95" customFormat="1" ht="11.4">
      <c r="A6" s="97" t="s">
        <v>76</v>
      </c>
      <c r="B6" s="190">
        <f>B4</f>
        <v>0</v>
      </c>
      <c r="C6" s="190">
        <f>C4</f>
        <v>0</v>
      </c>
      <c r="D6" s="190">
        <f>D4</f>
        <v>0</v>
      </c>
      <c r="E6" s="188"/>
      <c r="F6" s="142">
        <f>SUM(B6:E6)</f>
        <v>0</v>
      </c>
      <c r="G6" s="168" t="str">
        <f>IF(AND(B6&gt;= Readonly_Length_Matching_Rule!$B$23, B6&lt;=Readonly_Length_Matching_Rule!$C$23),"Pass","Fail")</f>
        <v>Pass</v>
      </c>
      <c r="H6" s="168" t="str">
        <f>IF(AND(C6&gt;= Readonly_Length_Matching_Rule!$D$23, C6&lt;=Readonly_Length_Matching_Rule!$E$23),"Pass","Fail")</f>
        <v>Fail</v>
      </c>
      <c r="I6" s="168" t="str">
        <f>IF(AND(D6&gt;= Readonly_Length_Matching_Rule!$F$23, D6&lt;=Readonly_Length_Matching_Rule!$G$23),"Pass","Fail")</f>
        <v>Fail</v>
      </c>
      <c r="J6" s="168" t="str">
        <f>IF(AND(E6&gt;= Readonly_Length_Matching_Rule!$H$23, E6&lt;=Readonly_Length_Matching_Rule!$I$23),"Pass","Fail")</f>
        <v>Fail</v>
      </c>
      <c r="K6" s="168" t="str">
        <f>IF(AND(F6&gt;= Readonly_Length_Matching_Rule!$B$13, F6&lt;=Readonly_Length_Matching_Rule!$C$13),"Pass","Fail")</f>
        <v>Fail</v>
      </c>
      <c r="L6" s="168" t="str">
        <f>IF(AND(F6&gt;= (Clock!$H$4+150), F6&lt;= (Clock!$H$4+500)),"Pass","Fail")</f>
        <v>Fail</v>
      </c>
      <c r="M6" s="113"/>
      <c r="Q6" s="112">
        <v>3</v>
      </c>
    </row>
    <row r="7" spans="1:17" s="95" customFormat="1" ht="11.4">
      <c r="A7" s="117" t="s">
        <v>36</v>
      </c>
      <c r="B7" s="189"/>
      <c r="C7" s="159"/>
      <c r="D7" s="144"/>
      <c r="E7" s="144"/>
      <c r="F7" s="159"/>
      <c r="G7" s="144"/>
      <c r="H7" s="144"/>
      <c r="I7" s="144"/>
      <c r="J7" s="144"/>
      <c r="K7" s="144"/>
      <c r="L7" s="144"/>
      <c r="M7" s="45"/>
      <c r="Q7" s="112">
        <v>4</v>
      </c>
    </row>
    <row r="8" spans="1:17" s="95" customFormat="1" ht="11.4">
      <c r="A8" s="97" t="s">
        <v>121</v>
      </c>
      <c r="B8" s="188"/>
      <c r="C8" s="188"/>
      <c r="D8" s="188"/>
      <c r="E8" s="188"/>
      <c r="F8" s="142">
        <f>SUM(B8:E8)</f>
        <v>0</v>
      </c>
      <c r="G8" s="168" t="str">
        <f>IF(AND(B8&gt;= Readonly_Length_Matching_Rule!$B$23, B8&lt;=Readonly_Length_Matching_Rule!$C$23),"Pass","Fail")</f>
        <v>Pass</v>
      </c>
      <c r="H8" s="168" t="str">
        <f>IF(AND(C8&gt;= Readonly_Length_Matching_Rule!$D$23, C8&lt;=Readonly_Length_Matching_Rule!$E$23),"Pass","Fail")</f>
        <v>Fail</v>
      </c>
      <c r="I8" s="168" t="str">
        <f>IF(AND(D8&gt;= Readonly_Length_Matching_Rule!$F$23, D8&lt;=Readonly_Length_Matching_Rule!$G$23),"Pass","Fail")</f>
        <v>Fail</v>
      </c>
      <c r="J8" s="168" t="str">
        <f>IF(AND(E8&gt;= Readonly_Length_Matching_Rule!$H$23, E8&lt;=Readonly_Length_Matching_Rule!$I$23),"Pass","Fail")</f>
        <v>Fail</v>
      </c>
      <c r="K8" s="168" t="str">
        <f>IF(AND(F8&gt;= Readonly_Length_Matching_Rule!$B$13, F8&lt;=Readonly_Length_Matching_Rule!$C$13),"Pass","Fail")</f>
        <v>Fail</v>
      </c>
      <c r="L8" s="168" t="str">
        <f>IF(AND(F8&gt;= (Clock!$H$4+150), F8&lt;= (Clock!$H$4+500)),"Pass","Fail")</f>
        <v>Fail</v>
      </c>
      <c r="M8" s="113"/>
      <c r="Q8" s="112">
        <v>5</v>
      </c>
    </row>
    <row r="9" spans="1:17" s="95" customFormat="1" ht="11.4">
      <c r="A9" s="117" t="s">
        <v>37</v>
      </c>
      <c r="B9" s="189"/>
      <c r="C9" s="159"/>
      <c r="D9" s="144"/>
      <c r="E9" s="144"/>
      <c r="F9" s="159"/>
      <c r="G9" s="144"/>
      <c r="H9" s="144"/>
      <c r="I9" s="144"/>
      <c r="J9" s="144"/>
      <c r="K9" s="144"/>
      <c r="L9" s="144"/>
      <c r="M9" s="45"/>
      <c r="Q9" s="112">
        <v>6</v>
      </c>
    </row>
    <row r="10" spans="1:17" s="95" customFormat="1" ht="11.4">
      <c r="A10" s="97" t="s">
        <v>121</v>
      </c>
      <c r="B10" s="190">
        <f>B8</f>
        <v>0</v>
      </c>
      <c r="C10" s="190">
        <f>C8</f>
        <v>0</v>
      </c>
      <c r="D10" s="190">
        <f>D8</f>
        <v>0</v>
      </c>
      <c r="E10" s="188"/>
      <c r="F10" s="142">
        <f>SUM(B10:E10)</f>
        <v>0</v>
      </c>
      <c r="G10" s="168" t="str">
        <f>IF(AND(B10&gt;= Readonly_Length_Matching_Rule!$B$23, B10&lt;=Readonly_Length_Matching_Rule!$C$23),"Pass","Fail")</f>
        <v>Pass</v>
      </c>
      <c r="H10" s="168" t="str">
        <f>IF(AND(C10&gt;= Readonly_Length_Matching_Rule!$D$23, C10&lt;=Readonly_Length_Matching_Rule!$E$23),"Pass","Fail")</f>
        <v>Fail</v>
      </c>
      <c r="I10" s="168" t="str">
        <f>IF(AND(D10&gt;= Readonly_Length_Matching_Rule!$F$23, D10&lt;=Readonly_Length_Matching_Rule!$G$23),"Pass","Fail")</f>
        <v>Fail</v>
      </c>
      <c r="J10" s="168" t="str">
        <f>IF(AND(E10&gt;= Readonly_Length_Matching_Rule!$H$23, E10&lt;=Readonly_Length_Matching_Rule!$I$23),"Pass","Fail")</f>
        <v>Fail</v>
      </c>
      <c r="K10" s="168" t="str">
        <f>IF(AND(F10&gt;= Readonly_Length_Matching_Rule!$B$13, F10&lt;=Readonly_Length_Matching_Rule!$C$13),"Pass","Fail")</f>
        <v>Fail</v>
      </c>
      <c r="L10" s="168" t="str">
        <f>IF(AND(F10&gt;= (Clock!$H$4+150), F10&lt;= (Clock!$H$4+500)),"Pass","Fail")</f>
        <v>Fail</v>
      </c>
      <c r="M10" s="113"/>
      <c r="Q10" s="112">
        <v>7</v>
      </c>
    </row>
    <row r="11" spans="1:17" s="95" customFormat="1" ht="11.4">
      <c r="A11" s="117" t="s">
        <v>38</v>
      </c>
      <c r="B11" s="189"/>
      <c r="C11" s="159"/>
      <c r="D11" s="144"/>
      <c r="E11" s="144"/>
      <c r="F11" s="159"/>
      <c r="G11" s="144"/>
      <c r="H11" s="144"/>
      <c r="I11" s="144"/>
      <c r="J11" s="144"/>
      <c r="K11" s="144"/>
      <c r="L11" s="144"/>
      <c r="M11" s="45"/>
    </row>
    <row r="12" spans="1:17" s="95" customFormat="1" ht="11.4">
      <c r="A12" s="97" t="s">
        <v>122</v>
      </c>
      <c r="B12" s="188"/>
      <c r="C12" s="188"/>
      <c r="D12" s="188"/>
      <c r="E12" s="188"/>
      <c r="F12" s="142">
        <f>SUM(B12:E12)</f>
        <v>0</v>
      </c>
      <c r="G12" s="168" t="str">
        <f>IF(AND(B12&gt;= Readonly_Length_Matching_Rule!$B$23, B12&lt;=Readonly_Length_Matching_Rule!$C$23),"Pass","Fail")</f>
        <v>Pass</v>
      </c>
      <c r="H12" s="168" t="str">
        <f>IF(AND(C12&gt;= Readonly_Length_Matching_Rule!$D$23, C12&lt;=Readonly_Length_Matching_Rule!$E$23),"Pass","Fail")</f>
        <v>Fail</v>
      </c>
      <c r="I12" s="168" t="str">
        <f>IF(AND(D12&gt;= Readonly_Length_Matching_Rule!$F$23, D12&lt;=Readonly_Length_Matching_Rule!$G$23),"Pass","Fail")</f>
        <v>Fail</v>
      </c>
      <c r="J12" s="168" t="str">
        <f>IF(AND(E12&gt;= Readonly_Length_Matching_Rule!$H$23, E12&lt;=Readonly_Length_Matching_Rule!$I$23),"Pass","Fail")</f>
        <v>Fail</v>
      </c>
      <c r="K12" s="168" t="str">
        <f>IF(AND(F12&gt;= Readonly_Length_Matching_Rule!$B$13, F12&lt;=Readonly_Length_Matching_Rule!$C$13),"Pass","Fail")</f>
        <v>Fail</v>
      </c>
      <c r="L12" s="168" t="str">
        <f>IF(AND(F12&gt;= (Clock!$H$4+150), F12&lt;= (Clock!$H$4+500)),"Pass","Fail")</f>
        <v>Fail</v>
      </c>
      <c r="M12" s="113"/>
    </row>
    <row r="13" spans="1:17" s="95" customFormat="1" ht="11.4">
      <c r="A13" s="117" t="s">
        <v>39</v>
      </c>
      <c r="B13" s="189"/>
      <c r="C13" s="159"/>
      <c r="D13" s="144"/>
      <c r="E13" s="144"/>
      <c r="F13" s="159"/>
      <c r="G13" s="144"/>
      <c r="H13" s="144"/>
      <c r="I13" s="144"/>
      <c r="J13" s="144"/>
      <c r="K13" s="144"/>
      <c r="L13" s="144"/>
      <c r="M13" s="45"/>
    </row>
    <row r="14" spans="1:17" s="95" customFormat="1" ht="11.4">
      <c r="A14" s="97" t="s">
        <v>122</v>
      </c>
      <c r="B14" s="190">
        <f>B12</f>
        <v>0</v>
      </c>
      <c r="C14" s="190">
        <f>C12</f>
        <v>0</v>
      </c>
      <c r="D14" s="190">
        <f>D12</f>
        <v>0</v>
      </c>
      <c r="E14" s="188"/>
      <c r="F14" s="142">
        <f>SUM(B14:E14)</f>
        <v>0</v>
      </c>
      <c r="G14" s="168" t="str">
        <f>IF(AND(B14&gt;= Readonly_Length_Matching_Rule!$B$23, B14&lt;=Readonly_Length_Matching_Rule!$C$23),"Pass","Fail")</f>
        <v>Pass</v>
      </c>
      <c r="H14" s="168" t="str">
        <f>IF(AND(C14&gt;= Readonly_Length_Matching_Rule!$D$23, C14&lt;=Readonly_Length_Matching_Rule!$E$23),"Pass","Fail")</f>
        <v>Fail</v>
      </c>
      <c r="I14" s="168" t="str">
        <f>IF(AND(D14&gt;= Readonly_Length_Matching_Rule!$F$23, D14&lt;=Readonly_Length_Matching_Rule!$G$23),"Pass","Fail")</f>
        <v>Fail</v>
      </c>
      <c r="J14" s="168" t="str">
        <f>IF(AND(E14&gt;= Readonly_Length_Matching_Rule!$H$23, E14&lt;=Readonly_Length_Matching_Rule!$I$23),"Pass","Fail")</f>
        <v>Fail</v>
      </c>
      <c r="K14" s="168" t="str">
        <f>IF(AND(F14&gt;= Readonly_Length_Matching_Rule!$B$13, F14&lt;=Readonly_Length_Matching_Rule!$C$13),"Pass","Fail")</f>
        <v>Fail</v>
      </c>
      <c r="L14" s="168" t="str">
        <f>IF(AND(F14&gt;= (Clock!$H$4+150), F14&lt;= (Clock!$H$4+500)),"Pass","Fail")</f>
        <v>Fail</v>
      </c>
      <c r="M14" s="113"/>
    </row>
    <row r="15" spans="1:17" s="95" customFormat="1" ht="11.4">
      <c r="A15" s="117" t="s">
        <v>40</v>
      </c>
      <c r="B15" s="189"/>
      <c r="C15" s="159"/>
      <c r="D15" s="144"/>
      <c r="E15" s="144"/>
      <c r="F15" s="159"/>
      <c r="G15" s="144"/>
      <c r="H15" s="144"/>
      <c r="I15" s="144"/>
      <c r="J15" s="144"/>
      <c r="K15" s="144"/>
      <c r="L15" s="144"/>
      <c r="M15" s="45"/>
    </row>
    <row r="16" spans="1:17" s="95" customFormat="1" ht="11.4">
      <c r="A16" s="97" t="s">
        <v>123</v>
      </c>
      <c r="B16" s="188"/>
      <c r="C16" s="188"/>
      <c r="D16" s="188"/>
      <c r="E16" s="188"/>
      <c r="F16" s="142">
        <f>SUM(B16:E16)</f>
        <v>0</v>
      </c>
      <c r="G16" s="168" t="str">
        <f>IF(AND(B16&gt;= Readonly_Length_Matching_Rule!$B$23, B16&lt;=Readonly_Length_Matching_Rule!$C$23),"Pass","Fail")</f>
        <v>Pass</v>
      </c>
      <c r="H16" s="168" t="str">
        <f>IF(AND(C16&gt;= Readonly_Length_Matching_Rule!$D$23, C16&lt;=Readonly_Length_Matching_Rule!$E$23),"Pass","Fail")</f>
        <v>Fail</v>
      </c>
      <c r="I16" s="168" t="str">
        <f>IF(AND(D16&gt;= Readonly_Length_Matching_Rule!$F$23, D16&lt;=Readonly_Length_Matching_Rule!$G$23),"Pass","Fail")</f>
        <v>Fail</v>
      </c>
      <c r="J16" s="168" t="str">
        <f>IF(AND(E16&gt;= Readonly_Length_Matching_Rule!$H$23, E16&lt;=Readonly_Length_Matching_Rule!$I$23),"Pass","Fail")</f>
        <v>Fail</v>
      </c>
      <c r="K16" s="168" t="str">
        <f>IF(AND(F16&gt;= Readonly_Length_Matching_Rule!$B$13, F16&lt;=Readonly_Length_Matching_Rule!$C$13),"Pass","Fail")</f>
        <v>Fail</v>
      </c>
      <c r="L16" s="168" t="str">
        <f>IF(AND(F16&gt;= (Clock!$H$4+150), F16&lt;= (Clock!$H$4+500)),"Pass","Fail")</f>
        <v>Fail</v>
      </c>
      <c r="M16" s="113"/>
    </row>
    <row r="17" spans="1:17" s="95" customFormat="1" ht="11.4">
      <c r="A17" s="117" t="s">
        <v>41</v>
      </c>
      <c r="B17" s="189"/>
      <c r="C17" s="159"/>
      <c r="D17" s="144"/>
      <c r="E17" s="144"/>
      <c r="F17" s="159"/>
      <c r="G17" s="144"/>
      <c r="H17" s="144"/>
      <c r="I17" s="144"/>
      <c r="J17" s="144"/>
      <c r="K17" s="144"/>
      <c r="L17" s="144"/>
      <c r="M17" s="45"/>
    </row>
    <row r="18" spans="1:17" s="95" customFormat="1" ht="11.4">
      <c r="A18" s="97" t="s">
        <v>123</v>
      </c>
      <c r="B18" s="190">
        <f>B16</f>
        <v>0</v>
      </c>
      <c r="C18" s="190">
        <f>C16</f>
        <v>0</v>
      </c>
      <c r="D18" s="190">
        <f>D16</f>
        <v>0</v>
      </c>
      <c r="E18" s="188"/>
      <c r="F18" s="142">
        <f>SUM(B18:E18)</f>
        <v>0</v>
      </c>
      <c r="G18" s="168" t="str">
        <f>IF(AND(B18&gt;= Readonly_Length_Matching_Rule!$B$23, B18&lt;=Readonly_Length_Matching_Rule!$C$23),"Pass","Fail")</f>
        <v>Pass</v>
      </c>
      <c r="H18" s="168" t="str">
        <f>IF(AND(C18&gt;= Readonly_Length_Matching_Rule!$D$23, C18&lt;=Readonly_Length_Matching_Rule!$E$23),"Pass","Fail")</f>
        <v>Fail</v>
      </c>
      <c r="I18" s="168" t="str">
        <f>IF(AND(D18&gt;= Readonly_Length_Matching_Rule!$F$23, D18&lt;=Readonly_Length_Matching_Rule!$G$23),"Pass","Fail")</f>
        <v>Fail</v>
      </c>
      <c r="J18" s="168" t="str">
        <f>IF(AND(E18&gt;= Readonly_Length_Matching_Rule!$H$23, E18&lt;=Readonly_Length_Matching_Rule!$I$23),"Pass","Fail")</f>
        <v>Fail</v>
      </c>
      <c r="K18" s="168" t="str">
        <f>IF(AND(F18&gt;= Readonly_Length_Matching_Rule!$B$13, F18&lt;=Readonly_Length_Matching_Rule!$C$13),"Pass","Fail")</f>
        <v>Fail</v>
      </c>
      <c r="L18" s="168" t="str">
        <f>IF(AND(F18&gt;= (Clock!$H$4+150), F18&lt;= (Clock!$H$4+500)),"Pass","Fail")</f>
        <v>Fail</v>
      </c>
      <c r="M18" s="113"/>
    </row>
    <row r="19" spans="1:17">
      <c r="A19" s="98"/>
      <c r="B19" s="99"/>
      <c r="C19" s="100"/>
      <c r="D19" s="100"/>
      <c r="E19" s="100"/>
      <c r="F19" s="98"/>
      <c r="G19" s="101"/>
      <c r="H19" s="101"/>
      <c r="I19" s="101"/>
      <c r="J19" s="101"/>
      <c r="K19" s="101"/>
      <c r="L19" s="101"/>
      <c r="M19" s="102"/>
      <c r="N19" s="99"/>
      <c r="O19" s="99"/>
      <c r="P19" s="99"/>
      <c r="Q19" s="99"/>
    </row>
    <row r="20" spans="1:17">
      <c r="A20" s="103"/>
      <c r="B20" s="103"/>
      <c r="C20" s="103"/>
      <c r="D20" s="103"/>
      <c r="E20" s="103"/>
      <c r="F20" s="103"/>
      <c r="G20" s="103"/>
      <c r="H20" s="103"/>
      <c r="I20" s="103"/>
      <c r="J20" s="103"/>
      <c r="K20" s="103"/>
    </row>
    <row r="21" spans="1:17" ht="14.25" customHeight="1">
      <c r="A21" s="103"/>
      <c r="B21" s="103"/>
      <c r="C21" s="103"/>
      <c r="D21" s="103"/>
      <c r="E21" s="103"/>
      <c r="F21" s="103"/>
      <c r="G21" s="103"/>
      <c r="H21" s="103"/>
      <c r="I21" s="103"/>
      <c r="J21" s="103"/>
      <c r="K21" s="103"/>
    </row>
    <row r="22" spans="1:17">
      <c r="A22" s="103"/>
      <c r="B22" s="103"/>
      <c r="C22" s="103"/>
      <c r="D22" s="105"/>
      <c r="E22" s="105"/>
      <c r="F22" s="103"/>
      <c r="G22" s="105"/>
      <c r="H22" s="105"/>
      <c r="I22" s="105"/>
      <c r="J22" s="105"/>
      <c r="K22" s="105"/>
      <c r="L22" s="107"/>
    </row>
    <row r="23" spans="1:17" ht="16.2">
      <c r="A23" s="108" t="s">
        <v>218</v>
      </c>
      <c r="B23" s="103"/>
      <c r="C23" s="103"/>
      <c r="D23" s="103"/>
      <c r="E23" s="103"/>
      <c r="F23" s="103"/>
      <c r="G23" s="103"/>
      <c r="H23" s="103"/>
      <c r="I23" s="103"/>
      <c r="J23" s="103"/>
      <c r="K23" s="103"/>
    </row>
    <row r="24" spans="1:17">
      <c r="A24" s="103"/>
      <c r="B24" s="103"/>
      <c r="C24" s="103"/>
      <c r="D24" s="103"/>
      <c r="E24" s="103"/>
      <c r="F24" s="103"/>
      <c r="G24" s="103"/>
      <c r="H24" s="103"/>
      <c r="I24" s="103"/>
      <c r="J24" s="103"/>
      <c r="K24" s="103"/>
    </row>
    <row r="25" spans="1:17">
      <c r="A25" s="103"/>
      <c r="B25" s="103"/>
      <c r="C25" s="103"/>
      <c r="D25" s="103"/>
      <c r="E25" s="103"/>
      <c r="F25" s="103"/>
      <c r="G25" s="103"/>
      <c r="H25" s="103"/>
      <c r="I25" s="103"/>
      <c r="J25" s="103"/>
      <c r="K25" s="103"/>
    </row>
    <row r="26" spans="1:17">
      <c r="A26" s="103"/>
      <c r="B26" s="103"/>
      <c r="C26" s="103"/>
      <c r="D26" s="103"/>
      <c r="E26" s="103"/>
      <c r="F26" s="103"/>
      <c r="G26" s="103"/>
      <c r="H26" s="103"/>
      <c r="I26" s="103"/>
      <c r="J26" s="103"/>
      <c r="K26" s="103"/>
    </row>
    <row r="27" spans="1:17">
      <c r="A27" s="103"/>
      <c r="B27" s="103"/>
      <c r="C27" s="103"/>
      <c r="D27" s="103"/>
      <c r="E27" s="103"/>
      <c r="F27" s="103"/>
      <c r="G27" s="103"/>
      <c r="H27" s="103"/>
      <c r="I27" s="103"/>
      <c r="J27" s="103"/>
      <c r="K27" s="103"/>
    </row>
    <row r="28" spans="1:17">
      <c r="A28" s="103"/>
      <c r="B28" s="103"/>
      <c r="C28" s="103"/>
      <c r="D28" s="103"/>
      <c r="E28" s="103"/>
      <c r="F28" s="103"/>
      <c r="G28" s="103"/>
      <c r="H28" s="103"/>
      <c r="I28" s="103"/>
      <c r="J28" s="103"/>
      <c r="K28" s="103"/>
    </row>
    <row r="29" spans="1:17">
      <c r="A29" s="103"/>
      <c r="B29" s="103"/>
      <c r="C29" s="103"/>
      <c r="D29" s="103"/>
      <c r="E29" s="103"/>
      <c r="F29" s="103"/>
      <c r="G29" s="103"/>
      <c r="H29" s="103"/>
      <c r="I29" s="103"/>
      <c r="J29" s="103"/>
      <c r="K29" s="103"/>
    </row>
    <row r="30" spans="1:17">
      <c r="A30" s="103"/>
      <c r="B30" s="103"/>
      <c r="C30" s="103"/>
      <c r="D30" s="103"/>
      <c r="E30" s="103"/>
      <c r="F30" s="103"/>
      <c r="G30" s="103"/>
      <c r="H30" s="103"/>
      <c r="I30" s="103"/>
      <c r="J30" s="103"/>
      <c r="K30" s="103"/>
    </row>
    <row r="31" spans="1:17">
      <c r="A31" s="103"/>
      <c r="B31" s="103"/>
      <c r="C31" s="103"/>
      <c r="D31" s="103"/>
      <c r="E31" s="103"/>
      <c r="F31" s="103"/>
      <c r="G31" s="103"/>
      <c r="H31" s="103"/>
      <c r="I31" s="103"/>
      <c r="J31" s="103"/>
      <c r="K31" s="103"/>
    </row>
    <row r="32" spans="1:17">
      <c r="A32" s="103"/>
      <c r="B32" s="103"/>
      <c r="C32" s="103"/>
      <c r="D32" s="103"/>
      <c r="E32" s="103"/>
      <c r="F32" s="103"/>
      <c r="G32" s="103"/>
      <c r="H32" s="103"/>
      <c r="I32" s="103"/>
      <c r="J32" s="103"/>
      <c r="K32" s="103"/>
    </row>
    <row r="33" spans="1:11">
      <c r="A33" s="103"/>
      <c r="B33" s="103"/>
      <c r="C33" s="103"/>
      <c r="D33" s="103"/>
      <c r="E33" s="103"/>
      <c r="F33" s="103"/>
      <c r="G33" s="103"/>
      <c r="H33" s="103"/>
      <c r="I33" s="103"/>
      <c r="J33" s="103"/>
      <c r="K33" s="103"/>
    </row>
    <row r="34" spans="1:11">
      <c r="A34" s="103"/>
      <c r="B34" s="103"/>
      <c r="C34" s="103"/>
      <c r="D34" s="103"/>
      <c r="E34" s="103"/>
      <c r="F34" s="103"/>
      <c r="G34" s="103"/>
      <c r="H34" s="103"/>
      <c r="I34" s="103"/>
      <c r="J34" s="103"/>
      <c r="K34" s="103"/>
    </row>
    <row r="35" spans="1:11">
      <c r="A35" s="103"/>
      <c r="B35" s="103"/>
      <c r="C35" s="103"/>
      <c r="D35" s="103"/>
      <c r="E35" s="103"/>
      <c r="F35" s="103"/>
      <c r="G35" s="103"/>
      <c r="H35" s="103"/>
      <c r="I35" s="103"/>
      <c r="J35" s="103"/>
      <c r="K35" s="103"/>
    </row>
    <row r="36" spans="1:11">
      <c r="A36" s="103"/>
      <c r="B36" s="103"/>
      <c r="C36" s="103"/>
      <c r="D36" s="103"/>
      <c r="E36" s="103"/>
      <c r="F36" s="103"/>
      <c r="G36" s="103"/>
      <c r="H36" s="103"/>
      <c r="I36" s="103"/>
      <c r="J36" s="103"/>
      <c r="K36" s="103"/>
    </row>
    <row r="37" spans="1:11">
      <c r="A37" s="103"/>
      <c r="B37" s="103"/>
      <c r="C37" s="103"/>
      <c r="D37" s="103"/>
      <c r="E37" s="103"/>
      <c r="F37" s="103"/>
      <c r="G37" s="103"/>
      <c r="H37" s="103"/>
      <c r="I37" s="103"/>
      <c r="J37" s="103"/>
      <c r="K37" s="103"/>
    </row>
    <row r="38" spans="1:11">
      <c r="A38" s="103"/>
      <c r="B38" s="103"/>
      <c r="C38" s="103"/>
      <c r="D38" s="103"/>
      <c r="E38" s="103"/>
      <c r="F38" s="103"/>
      <c r="G38" s="103"/>
      <c r="H38" s="103"/>
      <c r="I38" s="103"/>
      <c r="J38" s="103"/>
      <c r="K38" s="103"/>
    </row>
    <row r="39" spans="1:11">
      <c r="A39" s="103"/>
      <c r="B39" s="103"/>
      <c r="C39" s="103"/>
      <c r="D39" s="103"/>
      <c r="E39" s="103"/>
      <c r="F39" s="103"/>
      <c r="G39" s="103"/>
      <c r="H39" s="103"/>
      <c r="I39" s="103"/>
      <c r="J39" s="103"/>
      <c r="K39" s="103"/>
    </row>
    <row r="40" spans="1:11">
      <c r="A40" s="103"/>
      <c r="B40" s="103"/>
      <c r="C40" s="103"/>
      <c r="D40" s="103"/>
      <c r="E40" s="103"/>
      <c r="F40" s="103"/>
      <c r="G40" s="103"/>
      <c r="H40" s="103"/>
      <c r="I40" s="103"/>
      <c r="J40" s="103"/>
      <c r="K40" s="103"/>
    </row>
    <row r="41" spans="1:11">
      <c r="A41" s="103"/>
      <c r="B41" s="103"/>
      <c r="C41" s="103"/>
      <c r="D41" s="103"/>
      <c r="E41" s="103"/>
      <c r="F41" s="103"/>
      <c r="G41" s="103"/>
      <c r="H41" s="103"/>
      <c r="I41" s="103"/>
      <c r="J41" s="103"/>
      <c r="K41" s="103"/>
    </row>
    <row r="42" spans="1:11">
      <c r="A42" s="103"/>
      <c r="B42" s="103"/>
      <c r="C42" s="103"/>
      <c r="D42" s="103"/>
      <c r="E42" s="103"/>
      <c r="F42" s="103"/>
      <c r="G42" s="103"/>
      <c r="H42" s="103"/>
      <c r="I42" s="103"/>
      <c r="J42" s="103"/>
      <c r="K42" s="103"/>
    </row>
    <row r="43" spans="1:11">
      <c r="A43" s="103"/>
      <c r="B43" s="103"/>
      <c r="C43" s="103"/>
      <c r="D43" s="103"/>
      <c r="E43" s="103"/>
      <c r="F43" s="103"/>
      <c r="G43" s="103"/>
      <c r="H43" s="103"/>
      <c r="I43" s="103"/>
      <c r="J43" s="103"/>
      <c r="K43" s="103"/>
    </row>
    <row r="44" spans="1:11">
      <c r="A44" s="103"/>
      <c r="B44" s="103"/>
      <c r="C44" s="103"/>
      <c r="D44" s="103"/>
      <c r="E44" s="103"/>
      <c r="F44" s="103"/>
      <c r="G44" s="103"/>
      <c r="H44" s="103"/>
      <c r="I44" s="103"/>
      <c r="J44" s="103"/>
      <c r="K44" s="103"/>
    </row>
    <row r="45" spans="1:11">
      <c r="A45" s="103"/>
      <c r="B45" s="103"/>
      <c r="C45" s="103"/>
      <c r="D45" s="103"/>
      <c r="E45" s="103"/>
      <c r="F45" s="103"/>
      <c r="G45" s="103"/>
      <c r="H45" s="103"/>
      <c r="I45" s="103"/>
      <c r="J45" s="103"/>
      <c r="K45" s="103"/>
    </row>
  </sheetData>
  <sheetProtection sheet="1" objects="1" scenarios="1"/>
  <protectedRanges>
    <protectedRange sqref="B19:C19" name="Range1_1_1"/>
    <protectedRange sqref="C12 C8 C16 C4" name="Range1_1_11_1_1_1"/>
    <protectedRange sqref="B12 B16 B4 B8 B6:D6 B10:D10 B14:D14 B18:D18" name="Range1_1_10_1_1_1_1"/>
  </protectedRanges>
  <phoneticPr fontId="0" type="noConversion"/>
  <conditionalFormatting sqref="G22">
    <cfRule type="cellIs" priority="1" stopIfTrue="1" operator="equal">
      <formula>"Pass"</formula>
    </cfRule>
    <cfRule type="cellIs" priority="2" stopIfTrue="1" operator="notEqual">
      <formula>"Pass"</formula>
    </cfRule>
  </conditionalFormatting>
  <conditionalFormatting sqref="G4:L4 G6:L6 G8:L8 G10:L10 G12:L12 G14:L14 G16:L16 G18:L19">
    <cfRule type="cellIs" dxfId="13" priority="3" stopIfTrue="1" operator="equal">
      <formula>"Pass"</formula>
    </cfRule>
    <cfRule type="cellIs" dxfId="12" priority="4" stopIfTrue="1" operator="notEqual">
      <formula>"pass"</formula>
    </cfRule>
  </conditionalFormatting>
  <conditionalFormatting sqref="A1:M1">
    <cfRule type="expression" dxfId="11" priority="5" stopIfTrue="1">
      <formula>#REF! = "Fail"</formula>
    </cfRule>
    <cfRule type="expression" dxfId="10" priority="6" stopIfTrue="1">
      <formula>#REF! = "Pass"</formula>
    </cfRule>
  </conditionalFormatting>
  <conditionalFormatting sqref="M4 M6 M8 M10 M12 M14 M16 M18">
    <cfRule type="cellIs" dxfId="9" priority="7" stopIfTrue="1" operator="lessThanOrEqual">
      <formula>3</formula>
    </cfRule>
    <cfRule type="cellIs" dxfId="8" priority="8" stopIfTrue="1" operator="greaterThan">
      <formula>3</formula>
    </cfRule>
  </conditionalFormatting>
  <dataValidations count="1">
    <dataValidation type="list" allowBlank="1" showInputMessage="1" showErrorMessage="1" sqref="M4 M6 M8 M10 M12 M14 M16 M18">
      <formula1>$Q$4:$Q$10</formula1>
    </dataValidation>
  </dataValidations>
  <pageMargins left="0.75" right="0.75" top="1" bottom="1" header="0.5" footer="0.5"/>
  <pageSetup orientation="landscape" r:id="rId1"/>
  <headerFooter alignWithMargins="0"/>
  <legacyDrawing r:id="rId2"/>
  <oleObjects>
    <oleObject progId="Visio.Drawing.11" shapeId="25601" r:id="rId3"/>
  </oleObjects>
</worksheet>
</file>

<file path=xl/worksheets/sheet8.xml><?xml version="1.0" encoding="utf-8"?>
<worksheet xmlns="http://schemas.openxmlformats.org/spreadsheetml/2006/main" xmlns:r="http://schemas.openxmlformats.org/officeDocument/2006/relationships">
  <sheetPr codeName="Sheet8" enableFormatConditionsCalculation="0">
    <tabColor indexed="17"/>
  </sheetPr>
  <dimension ref="A1:Q121"/>
  <sheetViews>
    <sheetView zoomScale="85" workbookViewId="0"/>
  </sheetViews>
  <sheetFormatPr defaultColWidth="9.109375" defaultRowHeight="12.6"/>
  <cols>
    <col min="1" max="1" width="16.88671875" style="109" bestFit="1" customWidth="1"/>
    <col min="2" max="5" width="18.5546875" style="109" customWidth="1"/>
    <col min="6" max="10" width="18.6640625" style="109" customWidth="1"/>
    <col min="11" max="11" width="24.5546875" style="109" customWidth="1"/>
    <col min="12" max="12" width="31.44140625" style="100" customWidth="1"/>
    <col min="13" max="13" width="21.5546875" style="104" customWidth="1"/>
    <col min="14" max="16" width="9.109375" style="100"/>
    <col min="17" max="17" width="0" style="100" hidden="1" customWidth="1"/>
    <col min="18" max="16384" width="9.109375" style="100"/>
  </cols>
  <sheetData>
    <row r="1" spans="1:17" s="90" customFormat="1" ht="25.2" thickBot="1">
      <c r="A1" s="86"/>
      <c r="B1" s="87"/>
      <c r="C1" s="87"/>
      <c r="D1" s="115"/>
      <c r="E1" s="115"/>
      <c r="F1" s="116"/>
      <c r="G1" s="88"/>
      <c r="H1" s="88"/>
      <c r="I1" s="88"/>
      <c r="J1" s="88"/>
      <c r="K1" s="88"/>
      <c r="L1" s="88"/>
      <c r="M1" s="89"/>
    </row>
    <row r="2" spans="1:17" s="95" customFormat="1" ht="67.5" customHeight="1" thickBot="1">
      <c r="A2" s="124" t="s">
        <v>7</v>
      </c>
      <c r="B2" s="125" t="s">
        <v>78</v>
      </c>
      <c r="C2" s="125" t="s">
        <v>79</v>
      </c>
      <c r="D2" s="125" t="s">
        <v>81</v>
      </c>
      <c r="E2" s="125" t="s">
        <v>80</v>
      </c>
      <c r="F2" s="125" t="s">
        <v>164</v>
      </c>
      <c r="G2" s="126" t="s">
        <v>192</v>
      </c>
      <c r="H2" s="126" t="s">
        <v>82</v>
      </c>
      <c r="I2" s="126" t="s">
        <v>83</v>
      </c>
      <c r="J2" s="126" t="s">
        <v>84</v>
      </c>
      <c r="K2" s="126" t="s">
        <v>85</v>
      </c>
      <c r="L2" s="93" t="s">
        <v>171</v>
      </c>
      <c r="M2" s="127" t="s">
        <v>180</v>
      </c>
    </row>
    <row r="3" spans="1:17" s="131" customFormat="1" ht="11.4">
      <c r="A3" s="128" t="s">
        <v>66</v>
      </c>
      <c r="B3" s="129"/>
      <c r="C3" s="51"/>
      <c r="D3" s="52"/>
      <c r="E3" s="52"/>
      <c r="F3" s="51"/>
      <c r="G3" s="52"/>
      <c r="H3" s="52"/>
      <c r="I3" s="52"/>
      <c r="J3" s="52"/>
      <c r="K3" s="52"/>
      <c r="L3" s="52"/>
      <c r="M3" s="130"/>
    </row>
    <row r="4" spans="1:17" s="95" customFormat="1" ht="11.4">
      <c r="A4" s="117" t="s">
        <v>34</v>
      </c>
      <c r="B4" s="110"/>
      <c r="C4" s="46"/>
      <c r="D4" s="47"/>
      <c r="E4" s="47"/>
      <c r="F4" s="46"/>
      <c r="G4" s="47"/>
      <c r="H4" s="47"/>
      <c r="I4" s="47"/>
      <c r="J4" s="47"/>
      <c r="K4" s="47"/>
      <c r="L4" s="47"/>
      <c r="M4" s="111"/>
      <c r="Q4" s="112">
        <v>1</v>
      </c>
    </row>
    <row r="5" spans="1:17" s="95" customFormat="1" ht="11.4">
      <c r="A5" s="118" t="s">
        <v>75</v>
      </c>
      <c r="B5" s="119"/>
      <c r="C5" s="48"/>
      <c r="D5" s="49"/>
      <c r="E5" s="49"/>
      <c r="F5" s="48"/>
      <c r="G5" s="49"/>
      <c r="H5" s="49"/>
      <c r="I5" s="49"/>
      <c r="J5" s="49"/>
      <c r="K5" s="49"/>
      <c r="L5" s="49"/>
      <c r="M5" s="120"/>
      <c r="Q5" s="112">
        <v>2</v>
      </c>
    </row>
    <row r="6" spans="1:17" s="95" customFormat="1" ht="11.4">
      <c r="A6" s="97" t="s">
        <v>67</v>
      </c>
      <c r="B6" s="188"/>
      <c r="C6" s="188"/>
      <c r="D6" s="188"/>
      <c r="E6" s="188"/>
      <c r="F6" s="142">
        <f>SUM(B6:E6)</f>
        <v>0</v>
      </c>
      <c r="G6" s="168" t="str">
        <f>IF(AND(B6&gt;= Readonly_Length_Matching_Rule!$B$22, B6&lt;=Readonly_Length_Matching_Rule!$C$22),"Pass","Fail")</f>
        <v>Pass</v>
      </c>
      <c r="H6" s="168" t="str">
        <f>IF(AND(C6&gt;= Readonly_Length_Matching_Rule!$D$22, C6&lt;=Readonly_Length_Matching_Rule!$E$22),"Pass","Fail")</f>
        <v>Fail</v>
      </c>
      <c r="I6" s="168" t="str">
        <f>IF(AND(D6&gt;= Readonly_Length_Matching_Rule!$F$22, D6&lt;=Readonly_Length_Matching_Rule!$G$22),"Pass","Fail")</f>
        <v>Fail</v>
      </c>
      <c r="J6" s="168" t="str">
        <f>IF(AND(E6&gt;= Readonly_Length_Matching_Rule!$H$22,E6&lt;= Readonly_Length_Matching_Rule!$I$22),"Pass","Fail")</f>
        <v>Fail</v>
      </c>
      <c r="K6" s="168" t="str">
        <f>IF(AND(F6&gt;= Readonly_Length_Matching_Rule!$B$13, F6&lt;=Readonly_Length_Matching_Rule!$C$13),"Pass","Fail")</f>
        <v>Fail</v>
      </c>
      <c r="L6" s="168" t="str">
        <f>IF(AND(F6&gt;= (Data_Strobe!$F$4-100), F6&lt;= (Data_Strobe!$F$4+100)),"Pass","Fail")</f>
        <v>Pass</v>
      </c>
      <c r="M6" s="113"/>
      <c r="Q6" s="112">
        <v>3</v>
      </c>
    </row>
    <row r="7" spans="1:17" s="95" customFormat="1" ht="11.4">
      <c r="A7" s="97" t="s">
        <v>68</v>
      </c>
      <c r="B7" s="188"/>
      <c r="C7" s="188"/>
      <c r="D7" s="188"/>
      <c r="E7" s="188"/>
      <c r="F7" s="142">
        <f t="shared" ref="F7:F14" si="0">SUM(B7:E7)</f>
        <v>0</v>
      </c>
      <c r="G7" s="168" t="str">
        <f>IF(AND(B7&gt;= Readonly_Length_Matching_Rule!$B$22, B7&lt;=Readonly_Length_Matching_Rule!$C$22),"Pass","Fail")</f>
        <v>Pass</v>
      </c>
      <c r="H7" s="168" t="str">
        <f>IF(AND(C7&gt;= Readonly_Length_Matching_Rule!$D$22, C7&lt;=Readonly_Length_Matching_Rule!$E$22),"Pass","Fail")</f>
        <v>Fail</v>
      </c>
      <c r="I7" s="168" t="str">
        <f>IF(AND(D7&gt;= Readonly_Length_Matching_Rule!$F$22, D7&lt;=Readonly_Length_Matching_Rule!$G$22),"Pass","Fail")</f>
        <v>Fail</v>
      </c>
      <c r="J7" s="168" t="str">
        <f>IF(AND(E7&gt;= Readonly_Length_Matching_Rule!$H$22,E7&lt;= Readonly_Length_Matching_Rule!$I$22),"Pass","Fail")</f>
        <v>Fail</v>
      </c>
      <c r="K7" s="168" t="str">
        <f>IF(AND(F7&gt;= Readonly_Length_Matching_Rule!$B$13, F7&lt;=Readonly_Length_Matching_Rule!$C$13),"Pass","Fail")</f>
        <v>Fail</v>
      </c>
      <c r="L7" s="168" t="str">
        <f>IF(AND(F7&gt;= (Data_Strobe!$F$4-100), F7&lt;= (Data_Strobe!$F$4+100)),"Pass","Fail")</f>
        <v>Pass</v>
      </c>
      <c r="M7" s="113"/>
      <c r="Q7" s="112">
        <v>4</v>
      </c>
    </row>
    <row r="8" spans="1:17" s="95" customFormat="1" ht="11.4">
      <c r="A8" s="97" t="s">
        <v>69</v>
      </c>
      <c r="B8" s="188"/>
      <c r="C8" s="188"/>
      <c r="D8" s="188"/>
      <c r="E8" s="188"/>
      <c r="F8" s="142">
        <f t="shared" si="0"/>
        <v>0</v>
      </c>
      <c r="G8" s="168" t="str">
        <f>IF(AND(B8&gt;= Readonly_Length_Matching_Rule!$B$22, B8&lt;=Readonly_Length_Matching_Rule!$C$22),"Pass","Fail")</f>
        <v>Pass</v>
      </c>
      <c r="H8" s="168" t="str">
        <f>IF(AND(C8&gt;= Readonly_Length_Matching_Rule!$D$22, C8&lt;=Readonly_Length_Matching_Rule!$E$22),"Pass","Fail")</f>
        <v>Fail</v>
      </c>
      <c r="I8" s="168" t="str">
        <f>IF(AND(D8&gt;= Readonly_Length_Matching_Rule!$F$22, D8&lt;=Readonly_Length_Matching_Rule!$G$22),"Pass","Fail")</f>
        <v>Fail</v>
      </c>
      <c r="J8" s="168" t="str">
        <f>IF(AND(E8&gt;= Readonly_Length_Matching_Rule!$H$22,E8&lt;= Readonly_Length_Matching_Rule!$I$22),"Pass","Fail")</f>
        <v>Fail</v>
      </c>
      <c r="K8" s="168" t="str">
        <f>IF(AND(F8&gt;= Readonly_Length_Matching_Rule!$B$13, F8&lt;=Readonly_Length_Matching_Rule!$C$13),"Pass","Fail")</f>
        <v>Fail</v>
      </c>
      <c r="L8" s="168" t="str">
        <f>IF(AND(F8&gt;= (Data_Strobe!$F$4-100), F8&lt;= (Data_Strobe!$F$4+100)),"Pass","Fail")</f>
        <v>Pass</v>
      </c>
      <c r="M8" s="113"/>
      <c r="Q8" s="112">
        <v>5</v>
      </c>
    </row>
    <row r="9" spans="1:17" s="95" customFormat="1" ht="11.4">
      <c r="A9" s="97" t="s">
        <v>70</v>
      </c>
      <c r="B9" s="188"/>
      <c r="C9" s="188"/>
      <c r="D9" s="188"/>
      <c r="E9" s="188"/>
      <c r="F9" s="142">
        <f t="shared" si="0"/>
        <v>0</v>
      </c>
      <c r="G9" s="168" t="str">
        <f>IF(AND(B9&gt;= Readonly_Length_Matching_Rule!$B$22, B9&lt;=Readonly_Length_Matching_Rule!$C$22),"Pass","Fail")</f>
        <v>Pass</v>
      </c>
      <c r="H9" s="168" t="str">
        <f>IF(AND(C9&gt;= Readonly_Length_Matching_Rule!$D$22, C9&lt;=Readonly_Length_Matching_Rule!$E$22),"Pass","Fail")</f>
        <v>Fail</v>
      </c>
      <c r="I9" s="168" t="str">
        <f>IF(AND(D9&gt;= Readonly_Length_Matching_Rule!$F$22, D9&lt;=Readonly_Length_Matching_Rule!$G$22),"Pass","Fail")</f>
        <v>Fail</v>
      </c>
      <c r="J9" s="168" t="str">
        <f>IF(AND(E9&gt;= Readonly_Length_Matching_Rule!$H$22,E9&lt;= Readonly_Length_Matching_Rule!$I$22),"Pass","Fail")</f>
        <v>Fail</v>
      </c>
      <c r="K9" s="168" t="str">
        <f>IF(AND(F9&gt;= Readonly_Length_Matching_Rule!$B$13, F9&lt;=Readonly_Length_Matching_Rule!$C$13),"Pass","Fail")</f>
        <v>Fail</v>
      </c>
      <c r="L9" s="168" t="str">
        <f>IF(AND(F9&gt;= (Data_Strobe!$F$4-100), F9&lt;= (Data_Strobe!$F$4+100)),"Pass","Fail")</f>
        <v>Pass</v>
      </c>
      <c r="M9" s="113"/>
      <c r="Q9" s="112">
        <v>6</v>
      </c>
    </row>
    <row r="10" spans="1:17" s="95" customFormat="1" ht="11.4">
      <c r="A10" s="97" t="s">
        <v>71</v>
      </c>
      <c r="B10" s="188"/>
      <c r="C10" s="188"/>
      <c r="D10" s="188"/>
      <c r="E10" s="188"/>
      <c r="F10" s="142">
        <f t="shared" si="0"/>
        <v>0</v>
      </c>
      <c r="G10" s="168" t="str">
        <f>IF(AND(B10&gt;= Readonly_Length_Matching_Rule!$B$22, B10&lt;=Readonly_Length_Matching_Rule!$C$22),"Pass","Fail")</f>
        <v>Pass</v>
      </c>
      <c r="H10" s="168" t="str">
        <f>IF(AND(C10&gt;= Readonly_Length_Matching_Rule!$D$22, C10&lt;=Readonly_Length_Matching_Rule!$E$22),"Pass","Fail")</f>
        <v>Fail</v>
      </c>
      <c r="I10" s="168" t="str">
        <f>IF(AND(D10&gt;= Readonly_Length_Matching_Rule!$F$22, D10&lt;=Readonly_Length_Matching_Rule!$G$22),"Pass","Fail")</f>
        <v>Fail</v>
      </c>
      <c r="J10" s="168" t="str">
        <f>IF(AND(E10&gt;= Readonly_Length_Matching_Rule!$H$22,E10&lt;= Readonly_Length_Matching_Rule!$I$22),"Pass","Fail")</f>
        <v>Fail</v>
      </c>
      <c r="K10" s="168" t="str">
        <f>IF(AND(F10&gt;= Readonly_Length_Matching_Rule!$B$13, F10&lt;=Readonly_Length_Matching_Rule!$C$13),"Pass","Fail")</f>
        <v>Fail</v>
      </c>
      <c r="L10" s="168" t="str">
        <f>IF(AND(F10&gt;= (Data_Strobe!$F$4-100), F10&lt;= (Data_Strobe!$F$4+100)),"Pass","Fail")</f>
        <v>Pass</v>
      </c>
      <c r="M10" s="113"/>
      <c r="Q10" s="112">
        <v>7</v>
      </c>
    </row>
    <row r="11" spans="1:17" s="95" customFormat="1" ht="11.4">
      <c r="A11" s="97" t="s">
        <v>72</v>
      </c>
      <c r="B11" s="188"/>
      <c r="C11" s="188"/>
      <c r="D11" s="188"/>
      <c r="E11" s="188"/>
      <c r="F11" s="142">
        <f t="shared" si="0"/>
        <v>0</v>
      </c>
      <c r="G11" s="168" t="str">
        <f>IF(AND(B11&gt;= Readonly_Length_Matching_Rule!$B$22, B11&lt;=Readonly_Length_Matching_Rule!$C$22),"Pass","Fail")</f>
        <v>Pass</v>
      </c>
      <c r="H11" s="168" t="str">
        <f>IF(AND(C11&gt;= Readonly_Length_Matching_Rule!$D$22, C11&lt;=Readonly_Length_Matching_Rule!$E$22),"Pass","Fail")</f>
        <v>Fail</v>
      </c>
      <c r="I11" s="168" t="str">
        <f>IF(AND(D11&gt;= Readonly_Length_Matching_Rule!$F$22, D11&lt;=Readonly_Length_Matching_Rule!$G$22),"Pass","Fail")</f>
        <v>Fail</v>
      </c>
      <c r="J11" s="168" t="str">
        <f>IF(AND(E11&gt;= Readonly_Length_Matching_Rule!$H$22,E11&lt;= Readonly_Length_Matching_Rule!$I$22),"Pass","Fail")</f>
        <v>Fail</v>
      </c>
      <c r="K11" s="168" t="str">
        <f>IF(AND(F11&gt;= Readonly_Length_Matching_Rule!$B$13, F11&lt;=Readonly_Length_Matching_Rule!$C$13),"Pass","Fail")</f>
        <v>Fail</v>
      </c>
      <c r="L11" s="168" t="str">
        <f>IF(AND(F11&gt;= (Data_Strobe!$F$4-100), F11&lt;= (Data_Strobe!$F$4+100)),"Pass","Fail")</f>
        <v>Pass</v>
      </c>
      <c r="M11" s="113"/>
    </row>
    <row r="12" spans="1:17" s="95" customFormat="1" ht="11.4">
      <c r="A12" s="97" t="s">
        <v>73</v>
      </c>
      <c r="B12" s="188"/>
      <c r="C12" s="188"/>
      <c r="D12" s="188"/>
      <c r="E12" s="188"/>
      <c r="F12" s="142">
        <f t="shared" si="0"/>
        <v>0</v>
      </c>
      <c r="G12" s="168" t="str">
        <f>IF(AND(B12&gt;= Readonly_Length_Matching_Rule!$B$22, B12&lt;=Readonly_Length_Matching_Rule!$C$22),"Pass","Fail")</f>
        <v>Pass</v>
      </c>
      <c r="H12" s="168" t="str">
        <f>IF(AND(C12&gt;= Readonly_Length_Matching_Rule!$D$22, C12&lt;=Readonly_Length_Matching_Rule!$E$22),"Pass","Fail")</f>
        <v>Fail</v>
      </c>
      <c r="I12" s="168" t="str">
        <f>IF(AND(D12&gt;= Readonly_Length_Matching_Rule!$F$22, D12&lt;=Readonly_Length_Matching_Rule!$G$22),"Pass","Fail")</f>
        <v>Fail</v>
      </c>
      <c r="J12" s="168" t="str">
        <f>IF(AND(E12&gt;= Readonly_Length_Matching_Rule!$H$22,E12&lt;= Readonly_Length_Matching_Rule!$I$22),"Pass","Fail")</f>
        <v>Fail</v>
      </c>
      <c r="K12" s="168" t="str">
        <f>IF(AND(F12&gt;= Readonly_Length_Matching_Rule!$B$13, F12&lt;=Readonly_Length_Matching_Rule!$C$13),"Pass","Fail")</f>
        <v>Fail</v>
      </c>
      <c r="L12" s="168" t="str">
        <f>IF(AND(F12&gt;= (Data_Strobe!$F$4-100), F12&lt;= (Data_Strobe!$F$4+100)),"Pass","Fail")</f>
        <v>Pass</v>
      </c>
      <c r="M12" s="113"/>
    </row>
    <row r="13" spans="1:17" s="95" customFormat="1" ht="11.4">
      <c r="A13" s="97" t="s">
        <v>74</v>
      </c>
      <c r="B13" s="188"/>
      <c r="C13" s="188"/>
      <c r="D13" s="188"/>
      <c r="E13" s="188"/>
      <c r="F13" s="142">
        <f t="shared" si="0"/>
        <v>0</v>
      </c>
      <c r="G13" s="168" t="str">
        <f>IF(AND(B13&gt;= Readonly_Length_Matching_Rule!$B$22, B13&lt;=Readonly_Length_Matching_Rule!$C$22),"Pass","Fail")</f>
        <v>Pass</v>
      </c>
      <c r="H13" s="168" t="str">
        <f>IF(AND(C13&gt;= Readonly_Length_Matching_Rule!$D$22, C13&lt;=Readonly_Length_Matching_Rule!$E$22),"Pass","Fail")</f>
        <v>Fail</v>
      </c>
      <c r="I13" s="168" t="str">
        <f>IF(AND(D13&gt;= Readonly_Length_Matching_Rule!$F$22, D13&lt;=Readonly_Length_Matching_Rule!$G$22),"Pass","Fail")</f>
        <v>Fail</v>
      </c>
      <c r="J13" s="168" t="str">
        <f>IF(AND(E13&gt;= Readonly_Length_Matching_Rule!$H$22,E13&lt;= Readonly_Length_Matching_Rule!$I$22),"Pass","Fail")</f>
        <v>Fail</v>
      </c>
      <c r="K13" s="168" t="str">
        <f>IF(AND(F13&gt;= Readonly_Length_Matching_Rule!$B$13, F13&lt;=Readonly_Length_Matching_Rule!$C$13),"Pass","Fail")</f>
        <v>Fail</v>
      </c>
      <c r="L13" s="168" t="str">
        <f>IF(AND(F13&gt;= (Data_Strobe!$F$4-100), F13&lt;= (Data_Strobe!$F$4+100)),"Pass","Fail")</f>
        <v>Pass</v>
      </c>
      <c r="M13" s="113"/>
    </row>
    <row r="14" spans="1:17" s="95" customFormat="1" ht="11.4">
      <c r="A14" s="97" t="s">
        <v>77</v>
      </c>
      <c r="B14" s="188"/>
      <c r="C14" s="188"/>
      <c r="D14" s="188"/>
      <c r="E14" s="188"/>
      <c r="F14" s="142">
        <f t="shared" si="0"/>
        <v>0</v>
      </c>
      <c r="G14" s="168" t="str">
        <f>IF(AND(B14&gt;= Readonly_Length_Matching_Rule!$B$22, B14&lt;=Readonly_Length_Matching_Rule!$C$22),"Pass","Fail")</f>
        <v>Pass</v>
      </c>
      <c r="H14" s="168" t="str">
        <f>IF(AND(C14&gt;= Readonly_Length_Matching_Rule!$D$22, C14&lt;=Readonly_Length_Matching_Rule!$E$22),"Pass","Fail")</f>
        <v>Fail</v>
      </c>
      <c r="I14" s="168" t="str">
        <f>IF(AND(D14&gt;= Readonly_Length_Matching_Rule!$F$22, D14&lt;=Readonly_Length_Matching_Rule!$G$22),"Pass","Fail")</f>
        <v>Fail</v>
      </c>
      <c r="J14" s="168" t="str">
        <f>IF(AND(E14&gt;= Readonly_Length_Matching_Rule!$H$22,E14&lt;= Readonly_Length_Matching_Rule!$I$22),"Pass","Fail")</f>
        <v>Fail</v>
      </c>
      <c r="K14" s="168" t="str">
        <f>IF(AND(F14&gt;= Readonly_Length_Matching_Rule!$B$13, F14&lt;=Readonly_Length_Matching_Rule!$C$13),"Pass","Fail")</f>
        <v>Fail</v>
      </c>
      <c r="L14" s="168" t="str">
        <f>IF(AND(F14&gt;= (Data_Strobe!$F$4-100), F14&lt;= (Data_Strobe!$F$4+100)),"Pass","Fail")</f>
        <v>Pass</v>
      </c>
      <c r="M14" s="113"/>
    </row>
    <row r="15" spans="1:17" s="95" customFormat="1" ht="11.4">
      <c r="A15" s="117" t="s">
        <v>35</v>
      </c>
      <c r="B15" s="189"/>
      <c r="C15" s="159"/>
      <c r="D15" s="144"/>
      <c r="E15" s="144"/>
      <c r="F15" s="159"/>
      <c r="G15" s="144"/>
      <c r="H15" s="144"/>
      <c r="I15" s="144"/>
      <c r="J15" s="144"/>
      <c r="K15" s="144"/>
      <c r="L15" s="144"/>
      <c r="M15" s="111"/>
    </row>
    <row r="16" spans="1:17" s="95" customFormat="1" ht="11.4">
      <c r="A16" s="118" t="s">
        <v>75</v>
      </c>
      <c r="B16" s="191"/>
      <c r="C16" s="163"/>
      <c r="D16" s="165"/>
      <c r="E16" s="165"/>
      <c r="F16" s="163"/>
      <c r="G16" s="165"/>
      <c r="H16" s="165"/>
      <c r="I16" s="165"/>
      <c r="J16" s="165"/>
      <c r="K16" s="165"/>
      <c r="L16" s="165"/>
      <c r="M16" s="120"/>
    </row>
    <row r="17" spans="1:13" s="95" customFormat="1" ht="11.4">
      <c r="A17" s="97" t="s">
        <v>67</v>
      </c>
      <c r="B17" s="190">
        <f>B6</f>
        <v>0</v>
      </c>
      <c r="C17" s="190">
        <f>C6</f>
        <v>0</v>
      </c>
      <c r="D17" s="190">
        <f>D6</f>
        <v>0</v>
      </c>
      <c r="E17" s="188"/>
      <c r="F17" s="142">
        <f>SUM(B17:E17)</f>
        <v>0</v>
      </c>
      <c r="G17" s="168" t="str">
        <f>IF(AND(B17&gt;= Readonly_Length_Matching_Rule!$B$22, B17&lt;=Readonly_Length_Matching_Rule!$C$22),"Pass","Fail")</f>
        <v>Pass</v>
      </c>
      <c r="H17" s="168" t="str">
        <f>IF(AND(C17&gt;= Readonly_Length_Matching_Rule!$D$22, C17&lt;=Readonly_Length_Matching_Rule!$E$22),"Pass","Fail")</f>
        <v>Fail</v>
      </c>
      <c r="I17" s="168" t="str">
        <f>IF(AND(D17&gt;= Readonly_Length_Matching_Rule!$F$22, D17&lt;=Readonly_Length_Matching_Rule!$G$22),"Pass","Fail")</f>
        <v>Fail</v>
      </c>
      <c r="J17" s="168" t="str">
        <f>IF(AND(E17&gt;= Readonly_Length_Matching_Rule!$H$22,E17&lt;= Readonly_Length_Matching_Rule!$I$22),"Pass","Fail")</f>
        <v>Fail</v>
      </c>
      <c r="K17" s="168" t="str">
        <f>IF(AND(F17&gt;= Readonly_Length_Matching_Rule!$B$13, F17&lt;=Readonly_Length_Matching_Rule!$C$13),"Pass","Fail")</f>
        <v>Fail</v>
      </c>
      <c r="L17" s="168" t="str">
        <f>IF(AND(F17&gt;= (Data_Strobe!$F$4-100), F17&lt;= (Data_Strobe!$F$4+100)),"Pass","Fail")</f>
        <v>Pass</v>
      </c>
      <c r="M17" s="113"/>
    </row>
    <row r="18" spans="1:13" s="95" customFormat="1" ht="11.4">
      <c r="A18" s="97" t="s">
        <v>68</v>
      </c>
      <c r="B18" s="190">
        <f>B7</f>
        <v>0</v>
      </c>
      <c r="C18" s="190">
        <f t="shared" ref="B18:D25" si="1">C7</f>
        <v>0</v>
      </c>
      <c r="D18" s="190">
        <f t="shared" si="1"/>
        <v>0</v>
      </c>
      <c r="E18" s="188"/>
      <c r="F18" s="142">
        <f t="shared" ref="F18:F25" si="2">SUM(B18:E18)</f>
        <v>0</v>
      </c>
      <c r="G18" s="168" t="str">
        <f>IF(AND(B18&gt;= Readonly_Length_Matching_Rule!$B$22, B18&lt;=Readonly_Length_Matching_Rule!$C$22),"Pass","Fail")</f>
        <v>Pass</v>
      </c>
      <c r="H18" s="168" t="str">
        <f>IF(AND(C18&gt;= Readonly_Length_Matching_Rule!$D$22, C18&lt;=Readonly_Length_Matching_Rule!$E$22),"Pass","Fail")</f>
        <v>Fail</v>
      </c>
      <c r="I18" s="168" t="str">
        <f>IF(AND(D18&gt;= Readonly_Length_Matching_Rule!$F$22, D18&lt;=Readonly_Length_Matching_Rule!$G$22),"Pass","Fail")</f>
        <v>Fail</v>
      </c>
      <c r="J18" s="168" t="str">
        <f>IF(AND(E18&gt;= Readonly_Length_Matching_Rule!$H$22,E18&lt;= Readonly_Length_Matching_Rule!$I$22),"Pass","Fail")</f>
        <v>Fail</v>
      </c>
      <c r="K18" s="168" t="str">
        <f>IF(AND(F18&gt;= Readonly_Length_Matching_Rule!$B$13, F18&lt;=Readonly_Length_Matching_Rule!$C$13),"Pass","Fail")</f>
        <v>Fail</v>
      </c>
      <c r="L18" s="168" t="str">
        <f>IF(AND(F18&gt;= (Data_Strobe!$F$4-100), F18&lt;= (Data_Strobe!$F$4+100)),"Pass","Fail")</f>
        <v>Pass</v>
      </c>
      <c r="M18" s="113"/>
    </row>
    <row r="19" spans="1:13" s="95" customFormat="1" ht="11.4">
      <c r="A19" s="97" t="s">
        <v>69</v>
      </c>
      <c r="B19" s="190">
        <f t="shared" si="1"/>
        <v>0</v>
      </c>
      <c r="C19" s="190">
        <f t="shared" si="1"/>
        <v>0</v>
      </c>
      <c r="D19" s="190">
        <f t="shared" si="1"/>
        <v>0</v>
      </c>
      <c r="E19" s="188"/>
      <c r="F19" s="142">
        <f t="shared" si="2"/>
        <v>0</v>
      </c>
      <c r="G19" s="168" t="str">
        <f>IF(AND(B19&gt;= Readonly_Length_Matching_Rule!$B$22, B19&lt;=Readonly_Length_Matching_Rule!$C$22),"Pass","Fail")</f>
        <v>Pass</v>
      </c>
      <c r="H19" s="168" t="str">
        <f>IF(AND(C19&gt;= Readonly_Length_Matching_Rule!$D$22, C19&lt;=Readonly_Length_Matching_Rule!$E$22),"Pass","Fail")</f>
        <v>Fail</v>
      </c>
      <c r="I19" s="168" t="str">
        <f>IF(AND(D19&gt;= Readonly_Length_Matching_Rule!$F$22, D19&lt;=Readonly_Length_Matching_Rule!$G$22),"Pass","Fail")</f>
        <v>Fail</v>
      </c>
      <c r="J19" s="168" t="str">
        <f>IF(AND(E19&gt;= Readonly_Length_Matching_Rule!$H$22,E19&lt;= Readonly_Length_Matching_Rule!$I$22),"Pass","Fail")</f>
        <v>Fail</v>
      </c>
      <c r="K19" s="168" t="str">
        <f>IF(AND(F19&gt;= Readonly_Length_Matching_Rule!$B$13, F19&lt;=Readonly_Length_Matching_Rule!$C$13),"Pass","Fail")</f>
        <v>Fail</v>
      </c>
      <c r="L19" s="168" t="str">
        <f>IF(AND(F19&gt;= (Data_Strobe!$F$4-100), F19&lt;= (Data_Strobe!$F$4+100)),"Pass","Fail")</f>
        <v>Pass</v>
      </c>
      <c r="M19" s="113"/>
    </row>
    <row r="20" spans="1:13" s="95" customFormat="1" ht="11.4">
      <c r="A20" s="97" t="s">
        <v>70</v>
      </c>
      <c r="B20" s="190">
        <f t="shared" si="1"/>
        <v>0</v>
      </c>
      <c r="C20" s="190">
        <f t="shared" si="1"/>
        <v>0</v>
      </c>
      <c r="D20" s="190">
        <f t="shared" si="1"/>
        <v>0</v>
      </c>
      <c r="E20" s="188"/>
      <c r="F20" s="142">
        <f t="shared" si="2"/>
        <v>0</v>
      </c>
      <c r="G20" s="168" t="str">
        <f>IF(AND(B20&gt;= Readonly_Length_Matching_Rule!$B$22, B20&lt;=Readonly_Length_Matching_Rule!$C$22),"Pass","Fail")</f>
        <v>Pass</v>
      </c>
      <c r="H20" s="168" t="str">
        <f>IF(AND(C20&gt;= Readonly_Length_Matching_Rule!$D$22, C20&lt;=Readonly_Length_Matching_Rule!$E$22),"Pass","Fail")</f>
        <v>Fail</v>
      </c>
      <c r="I20" s="168" t="str">
        <f>IF(AND(D20&gt;= Readonly_Length_Matching_Rule!$F$22, D20&lt;=Readonly_Length_Matching_Rule!$G$22),"Pass","Fail")</f>
        <v>Fail</v>
      </c>
      <c r="J20" s="168" t="str">
        <f>IF(AND(E20&gt;= Readonly_Length_Matching_Rule!$H$22,E20&lt;= Readonly_Length_Matching_Rule!$I$22),"Pass","Fail")</f>
        <v>Fail</v>
      </c>
      <c r="K20" s="168" t="str">
        <f>IF(AND(F20&gt;= Readonly_Length_Matching_Rule!$B$13, F20&lt;=Readonly_Length_Matching_Rule!$C$13),"Pass","Fail")</f>
        <v>Fail</v>
      </c>
      <c r="L20" s="168" t="str">
        <f>IF(AND(F20&gt;= (Data_Strobe!$F$4-100), F20&lt;= (Data_Strobe!$F$4+100)),"Pass","Fail")</f>
        <v>Pass</v>
      </c>
      <c r="M20" s="113"/>
    </row>
    <row r="21" spans="1:13" s="95" customFormat="1" ht="11.4">
      <c r="A21" s="97" t="s">
        <v>71</v>
      </c>
      <c r="B21" s="190">
        <f t="shared" si="1"/>
        <v>0</v>
      </c>
      <c r="C21" s="190">
        <f t="shared" si="1"/>
        <v>0</v>
      </c>
      <c r="D21" s="190">
        <f t="shared" si="1"/>
        <v>0</v>
      </c>
      <c r="E21" s="188"/>
      <c r="F21" s="142">
        <f t="shared" si="2"/>
        <v>0</v>
      </c>
      <c r="G21" s="168" t="str">
        <f>IF(AND(B21&gt;= Readonly_Length_Matching_Rule!$B$22, B21&lt;=Readonly_Length_Matching_Rule!$C$22),"Pass","Fail")</f>
        <v>Pass</v>
      </c>
      <c r="H21" s="168" t="str">
        <f>IF(AND(C21&gt;= Readonly_Length_Matching_Rule!$D$22, C21&lt;=Readonly_Length_Matching_Rule!$E$22),"Pass","Fail")</f>
        <v>Fail</v>
      </c>
      <c r="I21" s="168" t="str">
        <f>IF(AND(D21&gt;= Readonly_Length_Matching_Rule!$F$22, D21&lt;=Readonly_Length_Matching_Rule!$G$22),"Pass","Fail")</f>
        <v>Fail</v>
      </c>
      <c r="J21" s="168" t="str">
        <f>IF(AND(E21&gt;= Readonly_Length_Matching_Rule!$H$22,E21&lt;= Readonly_Length_Matching_Rule!$I$22),"Pass","Fail")</f>
        <v>Fail</v>
      </c>
      <c r="K21" s="168" t="str">
        <f>IF(AND(F21&gt;= Readonly_Length_Matching_Rule!$B$13, F21&lt;=Readonly_Length_Matching_Rule!$C$13),"Pass","Fail")</f>
        <v>Fail</v>
      </c>
      <c r="L21" s="168" t="str">
        <f>IF(AND(F21&gt;= (Data_Strobe!$F$4-100), F21&lt;= (Data_Strobe!$F$4+100)),"Pass","Fail")</f>
        <v>Pass</v>
      </c>
      <c r="M21" s="113"/>
    </row>
    <row r="22" spans="1:13" s="95" customFormat="1" ht="11.4">
      <c r="A22" s="97" t="s">
        <v>72</v>
      </c>
      <c r="B22" s="190">
        <f t="shared" si="1"/>
        <v>0</v>
      </c>
      <c r="C22" s="190">
        <f t="shared" si="1"/>
        <v>0</v>
      </c>
      <c r="D22" s="190">
        <f t="shared" si="1"/>
        <v>0</v>
      </c>
      <c r="E22" s="188"/>
      <c r="F22" s="142">
        <f t="shared" si="2"/>
        <v>0</v>
      </c>
      <c r="G22" s="168" t="str">
        <f>IF(AND(B22&gt;= Readonly_Length_Matching_Rule!$B$22, B22&lt;=Readonly_Length_Matching_Rule!$C$22),"Pass","Fail")</f>
        <v>Pass</v>
      </c>
      <c r="H22" s="168" t="str">
        <f>IF(AND(C22&gt;= Readonly_Length_Matching_Rule!$D$22, C22&lt;=Readonly_Length_Matching_Rule!$E$22),"Pass","Fail")</f>
        <v>Fail</v>
      </c>
      <c r="I22" s="168" t="str">
        <f>IF(AND(D22&gt;= Readonly_Length_Matching_Rule!$F$22, D22&lt;=Readonly_Length_Matching_Rule!$G$22),"Pass","Fail")</f>
        <v>Fail</v>
      </c>
      <c r="J22" s="168" t="str">
        <f>IF(AND(E22&gt;= Readonly_Length_Matching_Rule!$H$22,E22&lt;= Readonly_Length_Matching_Rule!$I$22),"Pass","Fail")</f>
        <v>Fail</v>
      </c>
      <c r="K22" s="168" t="str">
        <f>IF(AND(F22&gt;= Readonly_Length_Matching_Rule!$B$13, F22&lt;=Readonly_Length_Matching_Rule!$C$13),"Pass","Fail")</f>
        <v>Fail</v>
      </c>
      <c r="L22" s="168" t="str">
        <f>IF(AND(F22&gt;= (Data_Strobe!$F$4-100), F22&lt;= (Data_Strobe!$F$4+100)),"Pass","Fail")</f>
        <v>Pass</v>
      </c>
      <c r="M22" s="113"/>
    </row>
    <row r="23" spans="1:13" s="95" customFormat="1" ht="11.4">
      <c r="A23" s="97" t="s">
        <v>73</v>
      </c>
      <c r="B23" s="190">
        <f t="shared" si="1"/>
        <v>0</v>
      </c>
      <c r="C23" s="190">
        <f t="shared" si="1"/>
        <v>0</v>
      </c>
      <c r="D23" s="190">
        <f t="shared" si="1"/>
        <v>0</v>
      </c>
      <c r="E23" s="188"/>
      <c r="F23" s="142">
        <f t="shared" si="2"/>
        <v>0</v>
      </c>
      <c r="G23" s="168" t="str">
        <f>IF(AND(B23&gt;= Readonly_Length_Matching_Rule!$B$22, B23&lt;=Readonly_Length_Matching_Rule!$C$22),"Pass","Fail")</f>
        <v>Pass</v>
      </c>
      <c r="H23" s="168" t="str">
        <f>IF(AND(C23&gt;= Readonly_Length_Matching_Rule!$D$22, C23&lt;=Readonly_Length_Matching_Rule!$E$22),"Pass","Fail")</f>
        <v>Fail</v>
      </c>
      <c r="I23" s="168" t="str">
        <f>IF(AND(D23&gt;= Readonly_Length_Matching_Rule!$F$22, D23&lt;=Readonly_Length_Matching_Rule!$G$22),"Pass","Fail")</f>
        <v>Fail</v>
      </c>
      <c r="J23" s="168" t="str">
        <f>IF(AND(E23&gt;= Readonly_Length_Matching_Rule!$H$22,E23&lt;= Readonly_Length_Matching_Rule!$I$22),"Pass","Fail")</f>
        <v>Fail</v>
      </c>
      <c r="K23" s="168" t="str">
        <f>IF(AND(F23&gt;= Readonly_Length_Matching_Rule!$B$13, F23&lt;=Readonly_Length_Matching_Rule!$C$13),"Pass","Fail")</f>
        <v>Fail</v>
      </c>
      <c r="L23" s="168" t="str">
        <f>IF(AND(F23&gt;= (Data_Strobe!$F$4-100), F23&lt;= (Data_Strobe!$F$4+100)),"Pass","Fail")</f>
        <v>Pass</v>
      </c>
      <c r="M23" s="113"/>
    </row>
    <row r="24" spans="1:13" s="95" customFormat="1" ht="11.4">
      <c r="A24" s="97" t="s">
        <v>74</v>
      </c>
      <c r="B24" s="190">
        <f t="shared" si="1"/>
        <v>0</v>
      </c>
      <c r="C24" s="190">
        <f t="shared" si="1"/>
        <v>0</v>
      </c>
      <c r="D24" s="190">
        <f t="shared" si="1"/>
        <v>0</v>
      </c>
      <c r="E24" s="188"/>
      <c r="F24" s="142">
        <f t="shared" si="2"/>
        <v>0</v>
      </c>
      <c r="G24" s="168" t="str">
        <f>IF(AND(B24&gt;= Readonly_Length_Matching_Rule!$B$22, B24&lt;=Readonly_Length_Matching_Rule!$C$22),"Pass","Fail")</f>
        <v>Pass</v>
      </c>
      <c r="H24" s="168" t="str">
        <f>IF(AND(C24&gt;= Readonly_Length_Matching_Rule!$D$22, C24&lt;=Readonly_Length_Matching_Rule!$E$22),"Pass","Fail")</f>
        <v>Fail</v>
      </c>
      <c r="I24" s="168" t="str">
        <f>IF(AND(D24&gt;= Readonly_Length_Matching_Rule!$F$22, D24&lt;=Readonly_Length_Matching_Rule!$G$22),"Pass","Fail")</f>
        <v>Fail</v>
      </c>
      <c r="J24" s="168" t="str">
        <f>IF(AND(E24&gt;= Readonly_Length_Matching_Rule!$H$22,E24&lt;= Readonly_Length_Matching_Rule!$I$22),"Pass","Fail")</f>
        <v>Fail</v>
      </c>
      <c r="K24" s="168" t="str">
        <f>IF(AND(F24&gt;= Readonly_Length_Matching_Rule!$B$13, F24&lt;=Readonly_Length_Matching_Rule!$C$13),"Pass","Fail")</f>
        <v>Fail</v>
      </c>
      <c r="L24" s="168" t="str">
        <f>IF(AND(F24&gt;= (Data_Strobe!$F$4-100), F24&lt;= (Data_Strobe!$F$4+100)),"Pass","Fail")</f>
        <v>Pass</v>
      </c>
      <c r="M24" s="113"/>
    </row>
    <row r="25" spans="1:13" s="95" customFormat="1" ht="12" thickBot="1">
      <c r="A25" s="132" t="s">
        <v>77</v>
      </c>
      <c r="B25" s="192">
        <f t="shared" si="1"/>
        <v>0</v>
      </c>
      <c r="C25" s="192">
        <f t="shared" si="1"/>
        <v>0</v>
      </c>
      <c r="D25" s="192">
        <f t="shared" si="1"/>
        <v>0</v>
      </c>
      <c r="E25" s="193"/>
      <c r="F25" s="194">
        <f t="shared" si="2"/>
        <v>0</v>
      </c>
      <c r="G25" s="195" t="str">
        <f>IF(AND(B25&gt;= Readonly_Length_Matching_Rule!$B$22, B25&lt;=Readonly_Length_Matching_Rule!$C$22),"Pass","Fail")</f>
        <v>Pass</v>
      </c>
      <c r="H25" s="195" t="str">
        <f>IF(AND(C25&gt;= Readonly_Length_Matching_Rule!$D$22, C25&lt;=Readonly_Length_Matching_Rule!$E$22),"Pass","Fail")</f>
        <v>Fail</v>
      </c>
      <c r="I25" s="195" t="str">
        <f>IF(AND(D25&gt;= Readonly_Length_Matching_Rule!$F$22, D25&lt;=Readonly_Length_Matching_Rule!$G$22),"Pass","Fail")</f>
        <v>Fail</v>
      </c>
      <c r="J25" s="195" t="str">
        <f>IF(AND(E25&gt;= Readonly_Length_Matching_Rule!$H$22,E25&lt;= Readonly_Length_Matching_Rule!$I$22),"Pass","Fail")</f>
        <v>Fail</v>
      </c>
      <c r="K25" s="195" t="str">
        <f>IF(AND(F25&gt;= Readonly_Length_Matching_Rule!$B$13, F25&lt;=Readonly_Length_Matching_Rule!$C$13),"Pass","Fail")</f>
        <v>Fail</v>
      </c>
      <c r="L25" s="195" t="str">
        <f>IF(AND(F25&gt;= (Data_Strobe!$F$4-100), F25&lt;= (Data_Strobe!$F$4+100)),"Pass","Fail")</f>
        <v>Pass</v>
      </c>
      <c r="M25" s="113"/>
    </row>
    <row r="26" spans="1:13" s="131" customFormat="1" ht="11.4">
      <c r="A26" s="133" t="s">
        <v>86</v>
      </c>
      <c r="B26" s="196"/>
      <c r="C26" s="197"/>
      <c r="D26" s="198"/>
      <c r="E26" s="198"/>
      <c r="F26" s="197"/>
      <c r="G26" s="198"/>
      <c r="H26" s="198"/>
      <c r="I26" s="198"/>
      <c r="J26" s="198"/>
      <c r="K26" s="198"/>
      <c r="L26" s="198"/>
      <c r="M26" s="134"/>
    </row>
    <row r="27" spans="1:13" s="95" customFormat="1" ht="11.4">
      <c r="A27" s="117" t="s">
        <v>36</v>
      </c>
      <c r="B27" s="189"/>
      <c r="C27" s="159"/>
      <c r="D27" s="144"/>
      <c r="E27" s="144"/>
      <c r="F27" s="159"/>
      <c r="G27" s="144"/>
      <c r="H27" s="144"/>
      <c r="I27" s="144"/>
      <c r="J27" s="144"/>
      <c r="K27" s="144"/>
      <c r="L27" s="144"/>
      <c r="M27" s="111"/>
    </row>
    <row r="28" spans="1:13" s="95" customFormat="1" ht="11.4">
      <c r="A28" s="118" t="s">
        <v>88</v>
      </c>
      <c r="B28" s="191"/>
      <c r="C28" s="163"/>
      <c r="D28" s="165"/>
      <c r="E28" s="165"/>
      <c r="F28" s="163"/>
      <c r="G28" s="165"/>
      <c r="H28" s="165"/>
      <c r="I28" s="165"/>
      <c r="J28" s="165"/>
      <c r="K28" s="165"/>
      <c r="L28" s="165"/>
      <c r="M28" s="120"/>
    </row>
    <row r="29" spans="1:13" s="95" customFormat="1" ht="11.4">
      <c r="A29" s="97" t="s">
        <v>89</v>
      </c>
      <c r="B29" s="188"/>
      <c r="C29" s="188"/>
      <c r="D29" s="188"/>
      <c r="E29" s="188"/>
      <c r="F29" s="142">
        <f>SUM(B29:E29)</f>
        <v>0</v>
      </c>
      <c r="G29" s="168" t="str">
        <f>IF(AND(B29&gt;= Readonly_Length_Matching_Rule!$B$22, B29&lt;=Readonly_Length_Matching_Rule!$C$22),"Pass","Fail")</f>
        <v>Pass</v>
      </c>
      <c r="H29" s="168" t="str">
        <f>IF(AND(C29&gt;= Readonly_Length_Matching_Rule!$D$22, C29&lt;=Readonly_Length_Matching_Rule!$E$22),"Pass","Fail")</f>
        <v>Fail</v>
      </c>
      <c r="I29" s="168" t="str">
        <f>IF(AND(D29&gt;= Readonly_Length_Matching_Rule!$F$22, D29&lt;=Readonly_Length_Matching_Rule!$G$22),"Pass","Fail")</f>
        <v>Fail</v>
      </c>
      <c r="J29" s="168" t="str">
        <f>IF(AND(E29&gt;= Readonly_Length_Matching_Rule!$H$22,E29&lt;= Readonly_Length_Matching_Rule!$I$22),"Pass","Fail")</f>
        <v>Fail</v>
      </c>
      <c r="K29" s="168" t="str">
        <f>IF(AND(F29&gt;= Readonly_Length_Matching_Rule!$B$13, F29&lt;=Readonly_Length_Matching_Rule!$C$13),"Pass","Fail")</f>
        <v>Fail</v>
      </c>
      <c r="L29" s="168" t="str">
        <f>IF(AND(F29&gt;= (Data_Strobe!$F$8-100), F29&lt;= (Data_Strobe!$F$8+100)),"Pass","Fail")</f>
        <v>Pass</v>
      </c>
      <c r="M29" s="113"/>
    </row>
    <row r="30" spans="1:13" s="95" customFormat="1" ht="11.4">
      <c r="A30" s="97" t="s">
        <v>90</v>
      </c>
      <c r="B30" s="188"/>
      <c r="C30" s="188"/>
      <c r="D30" s="188"/>
      <c r="E30" s="188"/>
      <c r="F30" s="142">
        <f t="shared" ref="F30:F37" si="3">SUM(B30:E30)</f>
        <v>0</v>
      </c>
      <c r="G30" s="168" t="str">
        <f>IF(AND(B30&gt;= Readonly_Length_Matching_Rule!$B$22, B30&lt;=Readonly_Length_Matching_Rule!$C$22),"Pass","Fail")</f>
        <v>Pass</v>
      </c>
      <c r="H30" s="168" t="str">
        <f>IF(AND(C30&gt;= Readonly_Length_Matching_Rule!$D$22, C30&lt;=Readonly_Length_Matching_Rule!$E$22),"Pass","Fail")</f>
        <v>Fail</v>
      </c>
      <c r="I30" s="168" t="str">
        <f>IF(AND(D30&gt;= Readonly_Length_Matching_Rule!$F$22, D30&lt;=Readonly_Length_Matching_Rule!$G$22),"Pass","Fail")</f>
        <v>Fail</v>
      </c>
      <c r="J30" s="168" t="str">
        <f>IF(AND(E30&gt;= Readonly_Length_Matching_Rule!$H$22,E30&lt;= Readonly_Length_Matching_Rule!$I$22),"Pass","Fail")</f>
        <v>Fail</v>
      </c>
      <c r="K30" s="168" t="str">
        <f>IF(AND(F30&gt;= Readonly_Length_Matching_Rule!$B$13, F30&lt;=Readonly_Length_Matching_Rule!$C$13),"Pass","Fail")</f>
        <v>Fail</v>
      </c>
      <c r="L30" s="168" t="str">
        <f>IF(AND(F30&gt;= (Data_Strobe!$F$8-100), F30&lt;= (Data_Strobe!$F$8+100)),"Pass","Fail")</f>
        <v>Pass</v>
      </c>
      <c r="M30" s="113"/>
    </row>
    <row r="31" spans="1:13" s="95" customFormat="1" ht="11.4">
      <c r="A31" s="97" t="s">
        <v>91</v>
      </c>
      <c r="B31" s="188"/>
      <c r="C31" s="188"/>
      <c r="D31" s="188"/>
      <c r="E31" s="188"/>
      <c r="F31" s="142">
        <f t="shared" si="3"/>
        <v>0</v>
      </c>
      <c r="G31" s="168" t="str">
        <f>IF(AND(B31&gt;= Readonly_Length_Matching_Rule!$B$22, B31&lt;=Readonly_Length_Matching_Rule!$C$22),"Pass","Fail")</f>
        <v>Pass</v>
      </c>
      <c r="H31" s="168" t="str">
        <f>IF(AND(C31&gt;= Readonly_Length_Matching_Rule!$D$22, C31&lt;=Readonly_Length_Matching_Rule!$E$22),"Pass","Fail")</f>
        <v>Fail</v>
      </c>
      <c r="I31" s="168" t="str">
        <f>IF(AND(D31&gt;= Readonly_Length_Matching_Rule!$F$22, D31&lt;=Readonly_Length_Matching_Rule!$G$22),"Pass","Fail")</f>
        <v>Fail</v>
      </c>
      <c r="J31" s="168" t="str">
        <f>IF(AND(E31&gt;= Readonly_Length_Matching_Rule!$H$22,E31&lt;= Readonly_Length_Matching_Rule!$I$22),"Pass","Fail")</f>
        <v>Fail</v>
      </c>
      <c r="K31" s="168" t="str">
        <f>IF(AND(F31&gt;= Readonly_Length_Matching_Rule!$B$13, F31&lt;=Readonly_Length_Matching_Rule!$C$13),"Pass","Fail")</f>
        <v>Fail</v>
      </c>
      <c r="L31" s="168" t="str">
        <f>IF(AND(F31&gt;= (Data_Strobe!$F$8-100), F31&lt;= (Data_Strobe!$F$8+100)),"Pass","Fail")</f>
        <v>Pass</v>
      </c>
      <c r="M31" s="113"/>
    </row>
    <row r="32" spans="1:13" s="95" customFormat="1" ht="11.4">
      <c r="A32" s="97" t="s">
        <v>92</v>
      </c>
      <c r="B32" s="188"/>
      <c r="C32" s="188"/>
      <c r="D32" s="188"/>
      <c r="E32" s="188"/>
      <c r="F32" s="142">
        <f t="shared" si="3"/>
        <v>0</v>
      </c>
      <c r="G32" s="168" t="str">
        <f>IF(AND(B32&gt;= Readonly_Length_Matching_Rule!$B$22, B32&lt;=Readonly_Length_Matching_Rule!$C$22),"Pass","Fail")</f>
        <v>Pass</v>
      </c>
      <c r="H32" s="168" t="str">
        <f>IF(AND(C32&gt;= Readonly_Length_Matching_Rule!$D$22, C32&lt;=Readonly_Length_Matching_Rule!$E$22),"Pass","Fail")</f>
        <v>Fail</v>
      </c>
      <c r="I32" s="168" t="str">
        <f>IF(AND(D32&gt;= Readonly_Length_Matching_Rule!$F$22, D32&lt;=Readonly_Length_Matching_Rule!$G$22),"Pass","Fail")</f>
        <v>Fail</v>
      </c>
      <c r="J32" s="168" t="str">
        <f>IF(AND(E32&gt;= Readonly_Length_Matching_Rule!$H$22,E32&lt;= Readonly_Length_Matching_Rule!$I$22),"Pass","Fail")</f>
        <v>Fail</v>
      </c>
      <c r="K32" s="168" t="str">
        <f>IF(AND(F32&gt;= Readonly_Length_Matching_Rule!$B$13, F32&lt;=Readonly_Length_Matching_Rule!$C$13),"Pass","Fail")</f>
        <v>Fail</v>
      </c>
      <c r="L32" s="168" t="str">
        <f>IF(AND(F32&gt;= (Data_Strobe!$F$8-100), F32&lt;= (Data_Strobe!$F$8+100)),"Pass","Fail")</f>
        <v>Pass</v>
      </c>
      <c r="M32" s="113"/>
    </row>
    <row r="33" spans="1:13" s="95" customFormat="1" ht="11.4">
      <c r="A33" s="97" t="s">
        <v>93</v>
      </c>
      <c r="B33" s="188"/>
      <c r="C33" s="188"/>
      <c r="D33" s="188"/>
      <c r="E33" s="188"/>
      <c r="F33" s="142">
        <f t="shared" si="3"/>
        <v>0</v>
      </c>
      <c r="G33" s="168" t="str">
        <f>IF(AND(B33&gt;= Readonly_Length_Matching_Rule!$B$22, B33&lt;=Readonly_Length_Matching_Rule!$C$22),"Pass","Fail")</f>
        <v>Pass</v>
      </c>
      <c r="H33" s="168" t="str">
        <f>IF(AND(C33&gt;= Readonly_Length_Matching_Rule!$D$22, C33&lt;=Readonly_Length_Matching_Rule!$E$22),"Pass","Fail")</f>
        <v>Fail</v>
      </c>
      <c r="I33" s="168" t="str">
        <f>IF(AND(D33&gt;= Readonly_Length_Matching_Rule!$F$22, D33&lt;=Readonly_Length_Matching_Rule!$G$22),"Pass","Fail")</f>
        <v>Fail</v>
      </c>
      <c r="J33" s="168" t="str">
        <f>IF(AND(E33&gt;= Readonly_Length_Matching_Rule!$H$22,E33&lt;= Readonly_Length_Matching_Rule!$I$22),"Pass","Fail")</f>
        <v>Fail</v>
      </c>
      <c r="K33" s="168" t="str">
        <f>IF(AND(F33&gt;= Readonly_Length_Matching_Rule!$B$13, F33&lt;=Readonly_Length_Matching_Rule!$C$13),"Pass","Fail")</f>
        <v>Fail</v>
      </c>
      <c r="L33" s="168" t="str">
        <f>IF(AND(F33&gt;= (Data_Strobe!$F$8-100), F33&lt;= (Data_Strobe!$F$8+100)),"Pass","Fail")</f>
        <v>Pass</v>
      </c>
      <c r="M33" s="113"/>
    </row>
    <row r="34" spans="1:13" s="95" customFormat="1" ht="11.4">
      <c r="A34" s="97" t="s">
        <v>94</v>
      </c>
      <c r="B34" s="188"/>
      <c r="C34" s="188"/>
      <c r="D34" s="188"/>
      <c r="E34" s="188"/>
      <c r="F34" s="142">
        <f t="shared" si="3"/>
        <v>0</v>
      </c>
      <c r="G34" s="168" t="str">
        <f>IF(AND(B34&gt;= Readonly_Length_Matching_Rule!$B$22, B34&lt;=Readonly_Length_Matching_Rule!$C$22),"Pass","Fail")</f>
        <v>Pass</v>
      </c>
      <c r="H34" s="168" t="str">
        <f>IF(AND(C34&gt;= Readonly_Length_Matching_Rule!$D$22, C34&lt;=Readonly_Length_Matching_Rule!$E$22),"Pass","Fail")</f>
        <v>Fail</v>
      </c>
      <c r="I34" s="168" t="str">
        <f>IF(AND(D34&gt;= Readonly_Length_Matching_Rule!$F$22, D34&lt;=Readonly_Length_Matching_Rule!$G$22),"Pass","Fail")</f>
        <v>Fail</v>
      </c>
      <c r="J34" s="168" t="str">
        <f>IF(AND(E34&gt;= Readonly_Length_Matching_Rule!$H$22,E34&lt;= Readonly_Length_Matching_Rule!$I$22),"Pass","Fail")</f>
        <v>Fail</v>
      </c>
      <c r="K34" s="168" t="str">
        <f>IF(AND(F34&gt;= Readonly_Length_Matching_Rule!$B$13, F34&lt;=Readonly_Length_Matching_Rule!$C$13),"Pass","Fail")</f>
        <v>Fail</v>
      </c>
      <c r="L34" s="168" t="str">
        <f>IF(AND(F34&gt;= (Data_Strobe!$F$8-100), F34&lt;= (Data_Strobe!$F$8+100)),"Pass","Fail")</f>
        <v>Pass</v>
      </c>
      <c r="M34" s="113"/>
    </row>
    <row r="35" spans="1:13" s="95" customFormat="1" ht="11.4">
      <c r="A35" s="97" t="s">
        <v>95</v>
      </c>
      <c r="B35" s="188"/>
      <c r="C35" s="188"/>
      <c r="D35" s="188"/>
      <c r="E35" s="188"/>
      <c r="F35" s="142">
        <f t="shared" si="3"/>
        <v>0</v>
      </c>
      <c r="G35" s="168" t="str">
        <f>IF(AND(B35&gt;= Readonly_Length_Matching_Rule!$B$22, B35&lt;=Readonly_Length_Matching_Rule!$C$22),"Pass","Fail")</f>
        <v>Pass</v>
      </c>
      <c r="H35" s="168" t="str">
        <f>IF(AND(C35&gt;= Readonly_Length_Matching_Rule!$D$22, C35&lt;=Readonly_Length_Matching_Rule!$E$22),"Pass","Fail")</f>
        <v>Fail</v>
      </c>
      <c r="I35" s="168" t="str">
        <f>IF(AND(D35&gt;= Readonly_Length_Matching_Rule!$F$22, D35&lt;=Readonly_Length_Matching_Rule!$G$22),"Pass","Fail")</f>
        <v>Fail</v>
      </c>
      <c r="J35" s="168" t="str">
        <f>IF(AND(E35&gt;= Readonly_Length_Matching_Rule!$H$22,E35&lt;= Readonly_Length_Matching_Rule!$I$22),"Pass","Fail")</f>
        <v>Fail</v>
      </c>
      <c r="K35" s="168" t="str">
        <f>IF(AND(F35&gt;= Readonly_Length_Matching_Rule!$B$13, F35&lt;=Readonly_Length_Matching_Rule!$C$13),"Pass","Fail")</f>
        <v>Fail</v>
      </c>
      <c r="L35" s="168" t="str">
        <f>IF(AND(F35&gt;= (Data_Strobe!$F$8-100), F35&lt;= (Data_Strobe!$F$8+100)),"Pass","Fail")</f>
        <v>Pass</v>
      </c>
      <c r="M35" s="113"/>
    </row>
    <row r="36" spans="1:13" s="95" customFormat="1" ht="11.4">
      <c r="A36" s="97" t="s">
        <v>96</v>
      </c>
      <c r="B36" s="188"/>
      <c r="C36" s="188"/>
      <c r="D36" s="188"/>
      <c r="E36" s="188"/>
      <c r="F36" s="142">
        <f t="shared" si="3"/>
        <v>0</v>
      </c>
      <c r="G36" s="168" t="str">
        <f>IF(AND(B36&gt;= Readonly_Length_Matching_Rule!$B$22, B36&lt;=Readonly_Length_Matching_Rule!$C$22),"Pass","Fail")</f>
        <v>Pass</v>
      </c>
      <c r="H36" s="168" t="str">
        <f>IF(AND(C36&gt;= Readonly_Length_Matching_Rule!$D$22, C36&lt;=Readonly_Length_Matching_Rule!$E$22),"Pass","Fail")</f>
        <v>Fail</v>
      </c>
      <c r="I36" s="168" t="str">
        <f>IF(AND(D36&gt;= Readonly_Length_Matching_Rule!$F$22, D36&lt;=Readonly_Length_Matching_Rule!$G$22),"Pass","Fail")</f>
        <v>Fail</v>
      </c>
      <c r="J36" s="168" t="str">
        <f>IF(AND(E36&gt;= Readonly_Length_Matching_Rule!$H$22,E36&lt;= Readonly_Length_Matching_Rule!$I$22),"Pass","Fail")</f>
        <v>Fail</v>
      </c>
      <c r="K36" s="168" t="str">
        <f>IF(AND(F36&gt;= Readonly_Length_Matching_Rule!$B$13, F36&lt;=Readonly_Length_Matching_Rule!$C$13),"Pass","Fail")</f>
        <v>Fail</v>
      </c>
      <c r="L36" s="168" t="str">
        <f>IF(AND(F36&gt;= (Data_Strobe!$F$8-100), F36&lt;= (Data_Strobe!$F$8+100)),"Pass","Fail")</f>
        <v>Pass</v>
      </c>
      <c r="M36" s="113"/>
    </row>
    <row r="37" spans="1:13" s="95" customFormat="1" ht="11.4">
      <c r="A37" s="97" t="s">
        <v>87</v>
      </c>
      <c r="B37" s="188"/>
      <c r="C37" s="188"/>
      <c r="D37" s="188"/>
      <c r="E37" s="188"/>
      <c r="F37" s="142">
        <f t="shared" si="3"/>
        <v>0</v>
      </c>
      <c r="G37" s="168" t="str">
        <f>IF(AND(B37&gt;= Readonly_Length_Matching_Rule!$B$22, B37&lt;=Readonly_Length_Matching_Rule!$C$22),"Pass","Fail")</f>
        <v>Pass</v>
      </c>
      <c r="H37" s="168" t="str">
        <f>IF(AND(C37&gt;= Readonly_Length_Matching_Rule!$D$22, C37&lt;=Readonly_Length_Matching_Rule!$E$22),"Pass","Fail")</f>
        <v>Fail</v>
      </c>
      <c r="I37" s="168" t="str">
        <f>IF(AND(D37&gt;= Readonly_Length_Matching_Rule!$F$22, D37&lt;=Readonly_Length_Matching_Rule!$G$22),"Pass","Fail")</f>
        <v>Fail</v>
      </c>
      <c r="J37" s="168" t="str">
        <f>IF(AND(E37&gt;= Readonly_Length_Matching_Rule!$H$22,E37&lt;= Readonly_Length_Matching_Rule!$I$22),"Pass","Fail")</f>
        <v>Fail</v>
      </c>
      <c r="K37" s="168" t="str">
        <f>IF(AND(F37&gt;= Readonly_Length_Matching_Rule!$B$13, F37&lt;=Readonly_Length_Matching_Rule!$C$13),"Pass","Fail")</f>
        <v>Fail</v>
      </c>
      <c r="L37" s="168" t="str">
        <f>IF(AND(F37&gt;= (Data_Strobe!$F$8-100), F37&lt;= (Data_Strobe!$F$8+100)),"Pass","Fail")</f>
        <v>Pass</v>
      </c>
      <c r="M37" s="113"/>
    </row>
    <row r="38" spans="1:13" s="95" customFormat="1" ht="11.4">
      <c r="A38" s="117" t="s">
        <v>37</v>
      </c>
      <c r="B38" s="189"/>
      <c r="C38" s="159"/>
      <c r="D38" s="144"/>
      <c r="E38" s="144"/>
      <c r="F38" s="159"/>
      <c r="G38" s="144"/>
      <c r="H38" s="144"/>
      <c r="I38" s="144"/>
      <c r="J38" s="144"/>
      <c r="K38" s="144"/>
      <c r="L38" s="144"/>
      <c r="M38" s="111"/>
    </row>
    <row r="39" spans="1:13" s="95" customFormat="1" ht="11.4">
      <c r="A39" s="118" t="s">
        <v>88</v>
      </c>
      <c r="B39" s="191"/>
      <c r="C39" s="163"/>
      <c r="D39" s="165"/>
      <c r="E39" s="165"/>
      <c r="F39" s="163"/>
      <c r="G39" s="165"/>
      <c r="H39" s="165"/>
      <c r="I39" s="165"/>
      <c r="J39" s="165"/>
      <c r="K39" s="165"/>
      <c r="L39" s="165"/>
      <c r="M39" s="120"/>
    </row>
    <row r="40" spans="1:13" s="95" customFormat="1" ht="11.4">
      <c r="A40" s="97" t="s">
        <v>89</v>
      </c>
      <c r="B40" s="190">
        <f>B29</f>
        <v>0</v>
      </c>
      <c r="C40" s="190">
        <f>C29</f>
        <v>0</v>
      </c>
      <c r="D40" s="190">
        <f>D29</f>
        <v>0</v>
      </c>
      <c r="E40" s="188"/>
      <c r="F40" s="142">
        <f>SUM(B40:E40)</f>
        <v>0</v>
      </c>
      <c r="G40" s="168" t="str">
        <f>IF(AND(B40&gt;= Readonly_Length_Matching_Rule!$B$22, B40&lt;=Readonly_Length_Matching_Rule!$C$22),"Pass","Fail")</f>
        <v>Pass</v>
      </c>
      <c r="H40" s="168" t="str">
        <f>IF(AND(C40&gt;= Readonly_Length_Matching_Rule!$D$22, C40&lt;=Readonly_Length_Matching_Rule!$E$22),"Pass","Fail")</f>
        <v>Fail</v>
      </c>
      <c r="I40" s="168" t="str">
        <f>IF(AND(D40&gt;= Readonly_Length_Matching_Rule!$F$22, D40&lt;=Readonly_Length_Matching_Rule!$G$22),"Pass","Fail")</f>
        <v>Fail</v>
      </c>
      <c r="J40" s="168" t="str">
        <f>IF(AND(E40&gt;= Readonly_Length_Matching_Rule!$H$22,E40&lt;= Readonly_Length_Matching_Rule!$I$22),"Pass","Fail")</f>
        <v>Fail</v>
      </c>
      <c r="K40" s="168" t="str">
        <f>IF(AND(F40&gt;= Readonly_Length_Matching_Rule!$B$13, F40&lt;=Readonly_Length_Matching_Rule!$C$13),"Pass","Fail")</f>
        <v>Fail</v>
      </c>
      <c r="L40" s="168" t="str">
        <f>IF(AND(F40&gt;= (Data_Strobe!$F$8-100), F40&lt;= (Data_Strobe!$F$8+100)),"Pass","Fail")</f>
        <v>Pass</v>
      </c>
      <c r="M40" s="113"/>
    </row>
    <row r="41" spans="1:13" s="95" customFormat="1" ht="11.4">
      <c r="A41" s="97" t="s">
        <v>90</v>
      </c>
      <c r="B41" s="190">
        <f t="shared" ref="B41:D48" si="4">B30</f>
        <v>0</v>
      </c>
      <c r="C41" s="190">
        <f t="shared" si="4"/>
        <v>0</v>
      </c>
      <c r="D41" s="190">
        <f>D30</f>
        <v>0</v>
      </c>
      <c r="E41" s="188"/>
      <c r="F41" s="142">
        <f>SUM(B41:E41)</f>
        <v>0</v>
      </c>
      <c r="G41" s="168" t="str">
        <f>IF(AND(B41&gt;= Readonly_Length_Matching_Rule!$B$22, B41&lt;=Readonly_Length_Matching_Rule!$C$22),"Pass","Fail")</f>
        <v>Pass</v>
      </c>
      <c r="H41" s="168" t="str">
        <f>IF(AND(C41&gt;= Readonly_Length_Matching_Rule!$D$22, C41&lt;=Readonly_Length_Matching_Rule!$E$22),"Pass","Fail")</f>
        <v>Fail</v>
      </c>
      <c r="I41" s="168" t="str">
        <f>IF(AND(D41&gt;= Readonly_Length_Matching_Rule!$F$22, D41&lt;=Readonly_Length_Matching_Rule!$G$22),"Pass","Fail")</f>
        <v>Fail</v>
      </c>
      <c r="J41" s="168" t="str">
        <f>IF(AND(E41&gt;= Readonly_Length_Matching_Rule!$H$22,E41&lt;= Readonly_Length_Matching_Rule!$I$22),"Pass","Fail")</f>
        <v>Fail</v>
      </c>
      <c r="K41" s="168" t="str">
        <f>IF(AND(F41&gt;= Readonly_Length_Matching_Rule!$B$13, F41&lt;=Readonly_Length_Matching_Rule!$C$13),"Pass","Fail")</f>
        <v>Fail</v>
      </c>
      <c r="L41" s="168" t="str">
        <f>IF(AND(F41&gt;= (Data_Strobe!$F$8-100), F41&lt;= (Data_Strobe!$F$8+100)),"Pass","Fail")</f>
        <v>Pass</v>
      </c>
      <c r="M41" s="113"/>
    </row>
    <row r="42" spans="1:13" s="95" customFormat="1" ht="11.4">
      <c r="A42" s="97" t="s">
        <v>91</v>
      </c>
      <c r="B42" s="190">
        <f t="shared" si="4"/>
        <v>0</v>
      </c>
      <c r="C42" s="190">
        <f t="shared" si="4"/>
        <v>0</v>
      </c>
      <c r="D42" s="190">
        <f t="shared" si="4"/>
        <v>0</v>
      </c>
      <c r="E42" s="188"/>
      <c r="F42" s="142">
        <f t="shared" ref="F42:F48" si="5">SUM(B42:E42)</f>
        <v>0</v>
      </c>
      <c r="G42" s="168" t="str">
        <f>IF(AND(B42&gt;= Readonly_Length_Matching_Rule!$B$22, B42&lt;=Readonly_Length_Matching_Rule!$C$22),"Pass","Fail")</f>
        <v>Pass</v>
      </c>
      <c r="H42" s="168" t="str">
        <f>IF(AND(C42&gt;= Readonly_Length_Matching_Rule!$D$22, C42&lt;=Readonly_Length_Matching_Rule!$E$22),"Pass","Fail")</f>
        <v>Fail</v>
      </c>
      <c r="I42" s="168" t="str">
        <f>IF(AND(D42&gt;= Readonly_Length_Matching_Rule!$F$22, D42&lt;=Readonly_Length_Matching_Rule!$G$22),"Pass","Fail")</f>
        <v>Fail</v>
      </c>
      <c r="J42" s="168" t="str">
        <f>IF(AND(E42&gt;= Readonly_Length_Matching_Rule!$H$22,E42&lt;= Readonly_Length_Matching_Rule!$I$22),"Pass","Fail")</f>
        <v>Fail</v>
      </c>
      <c r="K42" s="168" t="str">
        <f>IF(AND(F42&gt;= Readonly_Length_Matching_Rule!$B$13, F42&lt;=Readonly_Length_Matching_Rule!$C$13),"Pass","Fail")</f>
        <v>Fail</v>
      </c>
      <c r="L42" s="168" t="str">
        <f>IF(AND(F42&gt;= (Data_Strobe!$F$8-100), F42&lt;= (Data_Strobe!$F$8+100)),"Pass","Fail")</f>
        <v>Pass</v>
      </c>
      <c r="M42" s="113"/>
    </row>
    <row r="43" spans="1:13" s="95" customFormat="1" ht="11.4">
      <c r="A43" s="97" t="s">
        <v>92</v>
      </c>
      <c r="B43" s="190">
        <f t="shared" si="4"/>
        <v>0</v>
      </c>
      <c r="C43" s="190">
        <f t="shared" si="4"/>
        <v>0</v>
      </c>
      <c r="D43" s="190">
        <f t="shared" si="4"/>
        <v>0</v>
      </c>
      <c r="E43" s="188"/>
      <c r="F43" s="142">
        <f t="shared" si="5"/>
        <v>0</v>
      </c>
      <c r="G43" s="168" t="str">
        <f>IF(AND(B43&gt;= Readonly_Length_Matching_Rule!$B$22, B43&lt;=Readonly_Length_Matching_Rule!$C$22),"Pass","Fail")</f>
        <v>Pass</v>
      </c>
      <c r="H43" s="168" t="str">
        <f>IF(AND(C43&gt;= Readonly_Length_Matching_Rule!$D$22, C43&lt;=Readonly_Length_Matching_Rule!$E$22),"Pass","Fail")</f>
        <v>Fail</v>
      </c>
      <c r="I43" s="168" t="str">
        <f>IF(AND(D43&gt;= Readonly_Length_Matching_Rule!$F$22, D43&lt;=Readonly_Length_Matching_Rule!$G$22),"Pass","Fail")</f>
        <v>Fail</v>
      </c>
      <c r="J43" s="168" t="str">
        <f>IF(AND(E43&gt;= Readonly_Length_Matching_Rule!$H$22,E43&lt;= Readonly_Length_Matching_Rule!$I$22),"Pass","Fail")</f>
        <v>Fail</v>
      </c>
      <c r="K43" s="168" t="str">
        <f>IF(AND(F43&gt;= Readonly_Length_Matching_Rule!$B$13, F43&lt;=Readonly_Length_Matching_Rule!$C$13),"Pass","Fail")</f>
        <v>Fail</v>
      </c>
      <c r="L43" s="168" t="str">
        <f>IF(AND(F43&gt;= (Data_Strobe!$F$8-100), F43&lt;= (Data_Strobe!$F$8+100)),"Pass","Fail")</f>
        <v>Pass</v>
      </c>
      <c r="M43" s="113"/>
    </row>
    <row r="44" spans="1:13" s="95" customFormat="1" ht="11.4">
      <c r="A44" s="97" t="s">
        <v>93</v>
      </c>
      <c r="B44" s="190">
        <f t="shared" si="4"/>
        <v>0</v>
      </c>
      <c r="C44" s="190">
        <f t="shared" si="4"/>
        <v>0</v>
      </c>
      <c r="D44" s="190">
        <f t="shared" si="4"/>
        <v>0</v>
      </c>
      <c r="E44" s="188"/>
      <c r="F44" s="142">
        <f t="shared" si="5"/>
        <v>0</v>
      </c>
      <c r="G44" s="168" t="str">
        <f>IF(AND(B44&gt;= Readonly_Length_Matching_Rule!$B$22, B44&lt;=Readonly_Length_Matching_Rule!$C$22),"Pass","Fail")</f>
        <v>Pass</v>
      </c>
      <c r="H44" s="168" t="str">
        <f>IF(AND(C44&gt;= Readonly_Length_Matching_Rule!$D$22, C44&lt;=Readonly_Length_Matching_Rule!$E$22),"Pass","Fail")</f>
        <v>Fail</v>
      </c>
      <c r="I44" s="168" t="str">
        <f>IF(AND(D44&gt;= Readonly_Length_Matching_Rule!$F$22, D44&lt;=Readonly_Length_Matching_Rule!$G$22),"Pass","Fail")</f>
        <v>Fail</v>
      </c>
      <c r="J44" s="168" t="str">
        <f>IF(AND(E44&gt;= Readonly_Length_Matching_Rule!$H$22,E44&lt;= Readonly_Length_Matching_Rule!$I$22),"Pass","Fail")</f>
        <v>Fail</v>
      </c>
      <c r="K44" s="168" t="str">
        <f>IF(AND(F44&gt;= Readonly_Length_Matching_Rule!$B$13, F44&lt;=Readonly_Length_Matching_Rule!$C$13),"Pass","Fail")</f>
        <v>Fail</v>
      </c>
      <c r="L44" s="168" t="str">
        <f>IF(AND(F44&gt;= (Data_Strobe!$F$8-100), F44&lt;= (Data_Strobe!$F$8+100)),"Pass","Fail")</f>
        <v>Pass</v>
      </c>
      <c r="M44" s="113"/>
    </row>
    <row r="45" spans="1:13" s="95" customFormat="1" ht="11.4">
      <c r="A45" s="97" t="s">
        <v>94</v>
      </c>
      <c r="B45" s="190">
        <f t="shared" si="4"/>
        <v>0</v>
      </c>
      <c r="C45" s="190">
        <f t="shared" si="4"/>
        <v>0</v>
      </c>
      <c r="D45" s="190">
        <f t="shared" si="4"/>
        <v>0</v>
      </c>
      <c r="E45" s="188"/>
      <c r="F45" s="142">
        <f t="shared" si="5"/>
        <v>0</v>
      </c>
      <c r="G45" s="168" t="str">
        <f>IF(AND(B45&gt;= Readonly_Length_Matching_Rule!$B$22, B45&lt;=Readonly_Length_Matching_Rule!$C$22),"Pass","Fail")</f>
        <v>Pass</v>
      </c>
      <c r="H45" s="168" t="str">
        <f>IF(AND(C45&gt;= Readonly_Length_Matching_Rule!$D$22, C45&lt;=Readonly_Length_Matching_Rule!$E$22),"Pass","Fail")</f>
        <v>Fail</v>
      </c>
      <c r="I45" s="168" t="str">
        <f>IF(AND(D45&gt;= Readonly_Length_Matching_Rule!$F$22, D45&lt;=Readonly_Length_Matching_Rule!$G$22),"Pass","Fail")</f>
        <v>Fail</v>
      </c>
      <c r="J45" s="168" t="str">
        <f>IF(AND(E45&gt;= Readonly_Length_Matching_Rule!$H$22,E45&lt;= Readonly_Length_Matching_Rule!$I$22),"Pass","Fail")</f>
        <v>Fail</v>
      </c>
      <c r="K45" s="168" t="str">
        <f>IF(AND(F45&gt;= Readonly_Length_Matching_Rule!$B$13, F45&lt;=Readonly_Length_Matching_Rule!$C$13),"Pass","Fail")</f>
        <v>Fail</v>
      </c>
      <c r="L45" s="168" t="str">
        <f>IF(AND(F45&gt;= (Data_Strobe!$F$8-100), F45&lt;= (Data_Strobe!$F$8+100)),"Pass","Fail")</f>
        <v>Pass</v>
      </c>
      <c r="M45" s="113"/>
    </row>
    <row r="46" spans="1:13" s="95" customFormat="1" ht="11.4">
      <c r="A46" s="97" t="s">
        <v>95</v>
      </c>
      <c r="B46" s="190">
        <f t="shared" si="4"/>
        <v>0</v>
      </c>
      <c r="C46" s="190">
        <f t="shared" si="4"/>
        <v>0</v>
      </c>
      <c r="D46" s="190">
        <f t="shared" si="4"/>
        <v>0</v>
      </c>
      <c r="E46" s="188"/>
      <c r="F46" s="142">
        <f t="shared" si="5"/>
        <v>0</v>
      </c>
      <c r="G46" s="168" t="str">
        <f>IF(AND(B46&gt;= Readonly_Length_Matching_Rule!$B$22, B46&lt;=Readonly_Length_Matching_Rule!$C$22),"Pass","Fail")</f>
        <v>Pass</v>
      </c>
      <c r="H46" s="168" t="str">
        <f>IF(AND(C46&gt;= Readonly_Length_Matching_Rule!$D$22, C46&lt;=Readonly_Length_Matching_Rule!$E$22),"Pass","Fail")</f>
        <v>Fail</v>
      </c>
      <c r="I46" s="168" t="str">
        <f>IF(AND(D46&gt;= Readonly_Length_Matching_Rule!$F$22, D46&lt;=Readonly_Length_Matching_Rule!$G$22),"Pass","Fail")</f>
        <v>Fail</v>
      </c>
      <c r="J46" s="168" t="str">
        <f>IF(AND(E46&gt;= Readonly_Length_Matching_Rule!$H$22,E46&lt;= Readonly_Length_Matching_Rule!$I$22),"Pass","Fail")</f>
        <v>Fail</v>
      </c>
      <c r="K46" s="168" t="str">
        <f>IF(AND(F46&gt;= Readonly_Length_Matching_Rule!$B$13, F46&lt;=Readonly_Length_Matching_Rule!$C$13),"Pass","Fail")</f>
        <v>Fail</v>
      </c>
      <c r="L46" s="168" t="str">
        <f>IF(AND(F46&gt;= (Data_Strobe!$F$8-100), F46&lt;= (Data_Strobe!$F$8+100)),"Pass","Fail")</f>
        <v>Pass</v>
      </c>
      <c r="M46" s="113"/>
    </row>
    <row r="47" spans="1:13" s="95" customFormat="1" ht="11.4">
      <c r="A47" s="97" t="s">
        <v>96</v>
      </c>
      <c r="B47" s="190">
        <f t="shared" si="4"/>
        <v>0</v>
      </c>
      <c r="C47" s="190">
        <f t="shared" si="4"/>
        <v>0</v>
      </c>
      <c r="D47" s="190">
        <f t="shared" si="4"/>
        <v>0</v>
      </c>
      <c r="E47" s="188"/>
      <c r="F47" s="142">
        <f t="shared" si="5"/>
        <v>0</v>
      </c>
      <c r="G47" s="168" t="str">
        <f>IF(AND(B47&gt;= Readonly_Length_Matching_Rule!$B$22, B47&lt;=Readonly_Length_Matching_Rule!$C$22),"Pass","Fail")</f>
        <v>Pass</v>
      </c>
      <c r="H47" s="168" t="str">
        <f>IF(AND(C47&gt;= Readonly_Length_Matching_Rule!$D$22, C47&lt;=Readonly_Length_Matching_Rule!$E$22),"Pass","Fail")</f>
        <v>Fail</v>
      </c>
      <c r="I47" s="168" t="str">
        <f>IF(AND(D47&gt;= Readonly_Length_Matching_Rule!$F$22, D47&lt;=Readonly_Length_Matching_Rule!$G$22),"Pass","Fail")</f>
        <v>Fail</v>
      </c>
      <c r="J47" s="168" t="str">
        <f>IF(AND(E47&gt;= Readonly_Length_Matching_Rule!$H$22,E47&lt;= Readonly_Length_Matching_Rule!$I$22),"Pass","Fail")</f>
        <v>Fail</v>
      </c>
      <c r="K47" s="168" t="str">
        <f>IF(AND(F47&gt;= Readonly_Length_Matching_Rule!$B$13, F47&lt;=Readonly_Length_Matching_Rule!$C$13),"Pass","Fail")</f>
        <v>Fail</v>
      </c>
      <c r="L47" s="168" t="str">
        <f>IF(AND(F47&gt;= (Data_Strobe!$F$8-100), F47&lt;= (Data_Strobe!$F$8+100)),"Pass","Fail")</f>
        <v>Pass</v>
      </c>
      <c r="M47" s="113"/>
    </row>
    <row r="48" spans="1:13" s="95" customFormat="1" ht="12" thickBot="1">
      <c r="A48" s="135" t="s">
        <v>87</v>
      </c>
      <c r="B48" s="190">
        <f t="shared" si="4"/>
        <v>0</v>
      </c>
      <c r="C48" s="190">
        <f t="shared" si="4"/>
        <v>0</v>
      </c>
      <c r="D48" s="190">
        <f>D37</f>
        <v>0</v>
      </c>
      <c r="E48" s="199"/>
      <c r="F48" s="142">
        <f t="shared" si="5"/>
        <v>0</v>
      </c>
      <c r="G48" s="169" t="str">
        <f>IF(AND(B48&gt;= Readonly_Length_Matching_Rule!$B$22, B48&lt;=Readonly_Length_Matching_Rule!$C$22),"Pass","Fail")</f>
        <v>Pass</v>
      </c>
      <c r="H48" s="169" t="str">
        <f>IF(AND(C48&gt;= Readonly_Length_Matching_Rule!$D$22, C48&lt;=Readonly_Length_Matching_Rule!$E$22),"Pass","Fail")</f>
        <v>Fail</v>
      </c>
      <c r="I48" s="169" t="str">
        <f>IF(AND(D48&gt;= Readonly_Length_Matching_Rule!$F$22, D48&lt;=Readonly_Length_Matching_Rule!$G$22),"Pass","Fail")</f>
        <v>Fail</v>
      </c>
      <c r="J48" s="169" t="str">
        <f>IF(AND(E48&gt;= Readonly_Length_Matching_Rule!$H$22,E48&lt;= Readonly_Length_Matching_Rule!$I$22),"Pass","Fail")</f>
        <v>Fail</v>
      </c>
      <c r="K48" s="169" t="str">
        <f>IF(AND(F48&gt;= Readonly_Length_Matching_Rule!$B$13, F48&lt;=Readonly_Length_Matching_Rule!$C$13),"Pass","Fail")</f>
        <v>Fail</v>
      </c>
      <c r="L48" s="168" t="str">
        <f>IF(AND(F48&gt;= (Data_Strobe!$F$8-100), F48&lt;= (Data_Strobe!$F$8+100)),"Pass","Fail")</f>
        <v>Pass</v>
      </c>
      <c r="M48" s="113"/>
    </row>
    <row r="49" spans="1:13" s="131" customFormat="1" ht="11.4">
      <c r="A49" s="128" t="s">
        <v>97</v>
      </c>
      <c r="B49" s="200"/>
      <c r="C49" s="201"/>
      <c r="D49" s="202"/>
      <c r="E49" s="202"/>
      <c r="F49" s="201"/>
      <c r="G49" s="202"/>
      <c r="H49" s="202"/>
      <c r="I49" s="202"/>
      <c r="J49" s="202"/>
      <c r="K49" s="202"/>
      <c r="L49" s="202"/>
      <c r="M49" s="130"/>
    </row>
    <row r="50" spans="1:13" s="95" customFormat="1" ht="11.4">
      <c r="A50" s="117" t="s">
        <v>38</v>
      </c>
      <c r="B50" s="189"/>
      <c r="C50" s="159"/>
      <c r="D50" s="144"/>
      <c r="E50" s="144"/>
      <c r="F50" s="159"/>
      <c r="G50" s="144"/>
      <c r="H50" s="144"/>
      <c r="I50" s="144"/>
      <c r="J50" s="144"/>
      <c r="K50" s="144"/>
      <c r="L50" s="144"/>
      <c r="M50" s="111"/>
    </row>
    <row r="51" spans="1:13" s="95" customFormat="1" ht="11.4">
      <c r="A51" s="118" t="s">
        <v>99</v>
      </c>
      <c r="B51" s="191"/>
      <c r="C51" s="163"/>
      <c r="D51" s="165"/>
      <c r="E51" s="165"/>
      <c r="F51" s="163"/>
      <c r="G51" s="165"/>
      <c r="H51" s="165"/>
      <c r="I51" s="165"/>
      <c r="J51" s="165"/>
      <c r="K51" s="165"/>
      <c r="L51" s="165"/>
      <c r="M51" s="120"/>
    </row>
    <row r="52" spans="1:13" s="95" customFormat="1" ht="11.4">
      <c r="A52" s="97" t="s">
        <v>101</v>
      </c>
      <c r="B52" s="188"/>
      <c r="C52" s="188"/>
      <c r="D52" s="188"/>
      <c r="E52" s="188"/>
      <c r="F52" s="142">
        <f>SUM(B52:E52)</f>
        <v>0</v>
      </c>
      <c r="G52" s="168" t="str">
        <f>IF(AND(B52&gt;= Readonly_Length_Matching_Rule!$B$22, B52&lt;=Readonly_Length_Matching_Rule!$C$22),"Pass","Fail")</f>
        <v>Pass</v>
      </c>
      <c r="H52" s="168" t="str">
        <f>IF(AND(C52&gt;= Readonly_Length_Matching_Rule!$D$22, C52&lt;=Readonly_Length_Matching_Rule!$E$22),"Pass","Fail")</f>
        <v>Fail</v>
      </c>
      <c r="I52" s="168" t="str">
        <f>IF(AND(D52&gt;= Readonly_Length_Matching_Rule!$F$22, D52&lt;=Readonly_Length_Matching_Rule!$G$22),"Pass","Fail")</f>
        <v>Fail</v>
      </c>
      <c r="J52" s="168" t="str">
        <f>IF(AND(E52&gt;= Readonly_Length_Matching_Rule!$H$22,E52&lt;= Readonly_Length_Matching_Rule!$I$22),"Pass","Fail")</f>
        <v>Fail</v>
      </c>
      <c r="K52" s="168" t="str">
        <f>IF(AND(F52&gt;= Readonly_Length_Matching_Rule!$B$13, F52&lt;=Readonly_Length_Matching_Rule!$C$13),"Pass","Fail")</f>
        <v>Fail</v>
      </c>
      <c r="L52" s="168" t="str">
        <f>IF(AND(F52&gt;= (Data_Strobe!$F$12-100), F52&lt;= (Data_Strobe!$F$12+100)),"Pass","Fail")</f>
        <v>Pass</v>
      </c>
      <c r="M52" s="113"/>
    </row>
    <row r="53" spans="1:13" s="95" customFormat="1" ht="11.4">
      <c r="A53" s="97" t="s">
        <v>102</v>
      </c>
      <c r="B53" s="188"/>
      <c r="C53" s="188"/>
      <c r="D53" s="188"/>
      <c r="E53" s="188"/>
      <c r="F53" s="142">
        <f t="shared" ref="F53:F60" si="6">SUM(B53:E53)</f>
        <v>0</v>
      </c>
      <c r="G53" s="168" t="str">
        <f>IF(AND(B53&gt;= Readonly_Length_Matching_Rule!$B$22, B53&lt;=Readonly_Length_Matching_Rule!$C$22),"Pass","Fail")</f>
        <v>Pass</v>
      </c>
      <c r="H53" s="168" t="str">
        <f>IF(AND(C53&gt;= Readonly_Length_Matching_Rule!$D$22, C53&lt;=Readonly_Length_Matching_Rule!$E$22),"Pass","Fail")</f>
        <v>Fail</v>
      </c>
      <c r="I53" s="168" t="str">
        <f>IF(AND(D53&gt;= Readonly_Length_Matching_Rule!$F$22, D53&lt;=Readonly_Length_Matching_Rule!$G$22),"Pass","Fail")</f>
        <v>Fail</v>
      </c>
      <c r="J53" s="168" t="str">
        <f>IF(AND(E53&gt;= Readonly_Length_Matching_Rule!$H$22,E53&lt;= Readonly_Length_Matching_Rule!$I$22),"Pass","Fail")</f>
        <v>Fail</v>
      </c>
      <c r="K53" s="168" t="str">
        <f>IF(AND(F53&gt;= Readonly_Length_Matching_Rule!$B$13, F53&lt;=Readonly_Length_Matching_Rule!$C$13),"Pass","Fail")</f>
        <v>Fail</v>
      </c>
      <c r="L53" s="168" t="str">
        <f>IF(AND(F53&gt;= (Data_Strobe!$F$12-100), F53&lt;= (Data_Strobe!$F$12+100)),"Pass","Fail")</f>
        <v>Pass</v>
      </c>
      <c r="M53" s="113"/>
    </row>
    <row r="54" spans="1:13" s="95" customFormat="1" ht="11.4">
      <c r="A54" s="97" t="s">
        <v>103</v>
      </c>
      <c r="B54" s="188"/>
      <c r="C54" s="188"/>
      <c r="D54" s="188"/>
      <c r="E54" s="188"/>
      <c r="F54" s="142">
        <f t="shared" si="6"/>
        <v>0</v>
      </c>
      <c r="G54" s="168" t="str">
        <f>IF(AND(B54&gt;= Readonly_Length_Matching_Rule!$B$22, B54&lt;=Readonly_Length_Matching_Rule!$C$22),"Pass","Fail")</f>
        <v>Pass</v>
      </c>
      <c r="H54" s="168" t="str">
        <f>IF(AND(C54&gt;= Readonly_Length_Matching_Rule!$D$22, C54&lt;=Readonly_Length_Matching_Rule!$E$22),"Pass","Fail")</f>
        <v>Fail</v>
      </c>
      <c r="I54" s="168" t="str">
        <f>IF(AND(D54&gt;= Readonly_Length_Matching_Rule!$F$22, D54&lt;=Readonly_Length_Matching_Rule!$G$22),"Pass","Fail")</f>
        <v>Fail</v>
      </c>
      <c r="J54" s="168" t="str">
        <f>IF(AND(E54&gt;= Readonly_Length_Matching_Rule!$H$22,E54&lt;= Readonly_Length_Matching_Rule!$I$22),"Pass","Fail")</f>
        <v>Fail</v>
      </c>
      <c r="K54" s="168" t="str">
        <f>IF(AND(F54&gt;= Readonly_Length_Matching_Rule!$B$13, F54&lt;=Readonly_Length_Matching_Rule!$C$13),"Pass","Fail")</f>
        <v>Fail</v>
      </c>
      <c r="L54" s="168" t="str">
        <f>IF(AND(F54&gt;= (Data_Strobe!$F$12-100), F54&lt;= (Data_Strobe!$F$12+100)),"Pass","Fail")</f>
        <v>Pass</v>
      </c>
      <c r="M54" s="113"/>
    </row>
    <row r="55" spans="1:13" s="95" customFormat="1" ht="11.4">
      <c r="A55" s="97" t="s">
        <v>104</v>
      </c>
      <c r="B55" s="188"/>
      <c r="C55" s="188"/>
      <c r="D55" s="188"/>
      <c r="E55" s="188"/>
      <c r="F55" s="142">
        <f t="shared" si="6"/>
        <v>0</v>
      </c>
      <c r="G55" s="168" t="str">
        <f>IF(AND(B55&gt;= Readonly_Length_Matching_Rule!$B$22, B55&lt;=Readonly_Length_Matching_Rule!$C$22),"Pass","Fail")</f>
        <v>Pass</v>
      </c>
      <c r="H55" s="168" t="str">
        <f>IF(AND(C55&gt;= Readonly_Length_Matching_Rule!$D$22, C55&lt;=Readonly_Length_Matching_Rule!$E$22),"Pass","Fail")</f>
        <v>Fail</v>
      </c>
      <c r="I55" s="168" t="str">
        <f>IF(AND(D55&gt;= Readonly_Length_Matching_Rule!$F$22, D55&lt;=Readonly_Length_Matching_Rule!$G$22),"Pass","Fail")</f>
        <v>Fail</v>
      </c>
      <c r="J55" s="168" t="str">
        <f>IF(AND(E55&gt;= Readonly_Length_Matching_Rule!$H$22,E55&lt;= Readonly_Length_Matching_Rule!$I$22),"Pass","Fail")</f>
        <v>Fail</v>
      </c>
      <c r="K55" s="168" t="str">
        <f>IF(AND(F55&gt;= Readonly_Length_Matching_Rule!$B$13, F55&lt;=Readonly_Length_Matching_Rule!$C$13),"Pass","Fail")</f>
        <v>Fail</v>
      </c>
      <c r="L55" s="168" t="str">
        <f>IF(AND(F55&gt;= (Data_Strobe!$F$12-100), F55&lt;= (Data_Strobe!$F$12+100)),"Pass","Fail")</f>
        <v>Pass</v>
      </c>
      <c r="M55" s="113"/>
    </row>
    <row r="56" spans="1:13" s="95" customFormat="1" ht="11.4">
      <c r="A56" s="97" t="s">
        <v>105</v>
      </c>
      <c r="B56" s="188"/>
      <c r="C56" s="188"/>
      <c r="D56" s="188"/>
      <c r="E56" s="188"/>
      <c r="F56" s="142">
        <f t="shared" si="6"/>
        <v>0</v>
      </c>
      <c r="G56" s="168" t="str">
        <f>IF(AND(B56&gt;= Readonly_Length_Matching_Rule!$B$22, B56&lt;=Readonly_Length_Matching_Rule!$C$22),"Pass","Fail")</f>
        <v>Pass</v>
      </c>
      <c r="H56" s="168" t="str">
        <f>IF(AND(C56&gt;= Readonly_Length_Matching_Rule!$D$22, C56&lt;=Readonly_Length_Matching_Rule!$E$22),"Pass","Fail")</f>
        <v>Fail</v>
      </c>
      <c r="I56" s="168" t="str">
        <f>IF(AND(D56&gt;= Readonly_Length_Matching_Rule!$F$22, D56&lt;=Readonly_Length_Matching_Rule!$G$22),"Pass","Fail")</f>
        <v>Fail</v>
      </c>
      <c r="J56" s="168" t="str">
        <f>IF(AND(E56&gt;= Readonly_Length_Matching_Rule!$H$22,E56&lt;= Readonly_Length_Matching_Rule!$I$22),"Pass","Fail")</f>
        <v>Fail</v>
      </c>
      <c r="K56" s="168" t="str">
        <f>IF(AND(F56&gt;= Readonly_Length_Matching_Rule!$B$13, F56&lt;=Readonly_Length_Matching_Rule!$C$13),"Pass","Fail")</f>
        <v>Fail</v>
      </c>
      <c r="L56" s="168" t="str">
        <f>IF(AND(F56&gt;= (Data_Strobe!$F$12-100), F56&lt;= (Data_Strobe!$F$12+100)),"Pass","Fail")</f>
        <v>Pass</v>
      </c>
      <c r="M56" s="113"/>
    </row>
    <row r="57" spans="1:13" s="95" customFormat="1" ht="11.4">
      <c r="A57" s="97" t="s">
        <v>106</v>
      </c>
      <c r="B57" s="188"/>
      <c r="C57" s="188"/>
      <c r="D57" s="188"/>
      <c r="E57" s="188"/>
      <c r="F57" s="142">
        <f t="shared" si="6"/>
        <v>0</v>
      </c>
      <c r="G57" s="168" t="str">
        <f>IF(AND(B57&gt;= Readonly_Length_Matching_Rule!$B$22, B57&lt;=Readonly_Length_Matching_Rule!$C$22),"Pass","Fail")</f>
        <v>Pass</v>
      </c>
      <c r="H57" s="168" t="str">
        <f>IF(AND(C57&gt;= Readonly_Length_Matching_Rule!$D$22, C57&lt;=Readonly_Length_Matching_Rule!$E$22),"Pass","Fail")</f>
        <v>Fail</v>
      </c>
      <c r="I57" s="168" t="str">
        <f>IF(AND(D57&gt;= Readonly_Length_Matching_Rule!$F$22, D57&lt;=Readonly_Length_Matching_Rule!$G$22),"Pass","Fail")</f>
        <v>Fail</v>
      </c>
      <c r="J57" s="168" t="str">
        <f>IF(AND(E57&gt;= Readonly_Length_Matching_Rule!$H$22,E57&lt;= Readonly_Length_Matching_Rule!$I$22),"Pass","Fail")</f>
        <v>Fail</v>
      </c>
      <c r="K57" s="168" t="str">
        <f>IF(AND(F57&gt;= Readonly_Length_Matching_Rule!$B$13, F57&lt;=Readonly_Length_Matching_Rule!$C$13),"Pass","Fail")</f>
        <v>Fail</v>
      </c>
      <c r="L57" s="168" t="str">
        <f>IF(AND(F57&gt;= (Data_Strobe!$F$12-100), F57&lt;= (Data_Strobe!$F$12+100)),"Pass","Fail")</f>
        <v>Pass</v>
      </c>
      <c r="M57" s="113"/>
    </row>
    <row r="58" spans="1:13" s="95" customFormat="1" ht="11.4">
      <c r="A58" s="97" t="s">
        <v>107</v>
      </c>
      <c r="B58" s="188"/>
      <c r="C58" s="188"/>
      <c r="D58" s="188"/>
      <c r="E58" s="188"/>
      <c r="F58" s="142">
        <f t="shared" si="6"/>
        <v>0</v>
      </c>
      <c r="G58" s="168" t="str">
        <f>IF(AND(B58&gt;= Readonly_Length_Matching_Rule!$B$22, B58&lt;=Readonly_Length_Matching_Rule!$C$22),"Pass","Fail")</f>
        <v>Pass</v>
      </c>
      <c r="H58" s="168" t="str">
        <f>IF(AND(C58&gt;= Readonly_Length_Matching_Rule!$D$22, C58&lt;=Readonly_Length_Matching_Rule!$E$22),"Pass","Fail")</f>
        <v>Fail</v>
      </c>
      <c r="I58" s="168" t="str">
        <f>IF(AND(D58&gt;= Readonly_Length_Matching_Rule!$F$22, D58&lt;=Readonly_Length_Matching_Rule!$G$22),"Pass","Fail")</f>
        <v>Fail</v>
      </c>
      <c r="J58" s="168" t="str">
        <f>IF(AND(E58&gt;= Readonly_Length_Matching_Rule!$H$22,E58&lt;= Readonly_Length_Matching_Rule!$I$22),"Pass","Fail")</f>
        <v>Fail</v>
      </c>
      <c r="K58" s="168" t="str">
        <f>IF(AND(F58&gt;= Readonly_Length_Matching_Rule!$B$13, F58&lt;=Readonly_Length_Matching_Rule!$C$13),"Pass","Fail")</f>
        <v>Fail</v>
      </c>
      <c r="L58" s="168" t="str">
        <f>IF(AND(F58&gt;= (Data_Strobe!$F$12-100), F58&lt;= (Data_Strobe!$F$12+100)),"Pass","Fail")</f>
        <v>Pass</v>
      </c>
      <c r="M58" s="113"/>
    </row>
    <row r="59" spans="1:13" s="95" customFormat="1" ht="11.4">
      <c r="A59" s="97" t="s">
        <v>108</v>
      </c>
      <c r="B59" s="188"/>
      <c r="C59" s="188"/>
      <c r="D59" s="188"/>
      <c r="E59" s="188"/>
      <c r="F59" s="142">
        <f t="shared" si="6"/>
        <v>0</v>
      </c>
      <c r="G59" s="168" t="str">
        <f>IF(AND(B59&gt;= Readonly_Length_Matching_Rule!$B$22, B59&lt;=Readonly_Length_Matching_Rule!$C$22),"Pass","Fail")</f>
        <v>Pass</v>
      </c>
      <c r="H59" s="168" t="str">
        <f>IF(AND(C59&gt;= Readonly_Length_Matching_Rule!$D$22, C59&lt;=Readonly_Length_Matching_Rule!$E$22),"Pass","Fail")</f>
        <v>Fail</v>
      </c>
      <c r="I59" s="168" t="str">
        <f>IF(AND(D59&gt;= Readonly_Length_Matching_Rule!$F$22, D59&lt;=Readonly_Length_Matching_Rule!$G$22),"Pass","Fail")</f>
        <v>Fail</v>
      </c>
      <c r="J59" s="168" t="str">
        <f>IF(AND(E59&gt;= Readonly_Length_Matching_Rule!$H$22,E59&lt;= Readonly_Length_Matching_Rule!$I$22),"Pass","Fail")</f>
        <v>Fail</v>
      </c>
      <c r="K59" s="168" t="str">
        <f>IF(AND(F59&gt;= Readonly_Length_Matching_Rule!$B$13, F59&lt;=Readonly_Length_Matching_Rule!$C$13),"Pass","Fail")</f>
        <v>Fail</v>
      </c>
      <c r="L59" s="168" t="str">
        <f>IF(AND(F59&gt;= (Data_Strobe!$F$12-100), F59&lt;= (Data_Strobe!$F$12+100)),"Pass","Fail")</f>
        <v>Pass</v>
      </c>
      <c r="M59" s="113"/>
    </row>
    <row r="60" spans="1:13" s="95" customFormat="1" ht="11.4">
      <c r="A60" s="97" t="s">
        <v>109</v>
      </c>
      <c r="B60" s="188"/>
      <c r="C60" s="188"/>
      <c r="D60" s="188"/>
      <c r="E60" s="188"/>
      <c r="F60" s="142">
        <f t="shared" si="6"/>
        <v>0</v>
      </c>
      <c r="G60" s="168" t="str">
        <f>IF(AND(B60&gt;= Readonly_Length_Matching_Rule!$B$22, B60&lt;=Readonly_Length_Matching_Rule!$C$22),"Pass","Fail")</f>
        <v>Pass</v>
      </c>
      <c r="H60" s="168" t="str">
        <f>IF(AND(C60&gt;= Readonly_Length_Matching_Rule!$D$22, C60&lt;=Readonly_Length_Matching_Rule!$E$22),"Pass","Fail")</f>
        <v>Fail</v>
      </c>
      <c r="I60" s="168" t="str">
        <f>IF(AND(D60&gt;= Readonly_Length_Matching_Rule!$F$22, D60&lt;=Readonly_Length_Matching_Rule!$G$22),"Pass","Fail")</f>
        <v>Fail</v>
      </c>
      <c r="J60" s="168" t="str">
        <f>IF(AND(E60&gt;= Readonly_Length_Matching_Rule!$H$22,E60&lt;= Readonly_Length_Matching_Rule!$I$22),"Pass","Fail")</f>
        <v>Fail</v>
      </c>
      <c r="K60" s="168" t="str">
        <f>IF(AND(F60&gt;= Readonly_Length_Matching_Rule!$B$13, F60&lt;=Readonly_Length_Matching_Rule!$C$13),"Pass","Fail")</f>
        <v>Fail</v>
      </c>
      <c r="L60" s="168" t="str">
        <f>IF(AND(F60&gt;= (Data_Strobe!$F$12-100), F60&lt;= (Data_Strobe!$F$12+100)),"Pass","Fail")</f>
        <v>Pass</v>
      </c>
      <c r="M60" s="113"/>
    </row>
    <row r="61" spans="1:13" s="95" customFormat="1" ht="11.4">
      <c r="A61" s="117" t="s">
        <v>39</v>
      </c>
      <c r="B61" s="189"/>
      <c r="C61" s="159"/>
      <c r="D61" s="144"/>
      <c r="E61" s="144"/>
      <c r="F61" s="159"/>
      <c r="G61" s="144"/>
      <c r="H61" s="144"/>
      <c r="I61" s="144"/>
      <c r="J61" s="144"/>
      <c r="K61" s="144"/>
      <c r="L61" s="144"/>
      <c r="M61" s="111"/>
    </row>
    <row r="62" spans="1:13" s="95" customFormat="1" ht="11.4">
      <c r="A62" s="118" t="s">
        <v>99</v>
      </c>
      <c r="B62" s="191"/>
      <c r="C62" s="163"/>
      <c r="D62" s="165"/>
      <c r="E62" s="165"/>
      <c r="F62" s="163"/>
      <c r="G62" s="165"/>
      <c r="H62" s="165"/>
      <c r="I62" s="165"/>
      <c r="J62" s="165"/>
      <c r="K62" s="165"/>
      <c r="L62" s="165"/>
      <c r="M62" s="120"/>
    </row>
    <row r="63" spans="1:13" s="95" customFormat="1" ht="11.4">
      <c r="A63" s="97" t="s">
        <v>101</v>
      </c>
      <c r="B63" s="190">
        <f>B52</f>
        <v>0</v>
      </c>
      <c r="C63" s="190">
        <f>C52</f>
        <v>0</v>
      </c>
      <c r="D63" s="190">
        <f>D52</f>
        <v>0</v>
      </c>
      <c r="E63" s="188"/>
      <c r="F63" s="142">
        <f>SUM(B63:E63)</f>
        <v>0</v>
      </c>
      <c r="G63" s="168" t="str">
        <f>IF(AND(B63&gt;= Readonly_Length_Matching_Rule!$B$22, B63&lt;=Readonly_Length_Matching_Rule!$C$22),"Pass","Fail")</f>
        <v>Pass</v>
      </c>
      <c r="H63" s="168" t="str">
        <f>IF(AND(C63&gt;= Readonly_Length_Matching_Rule!$D$22, C63&lt;=Readonly_Length_Matching_Rule!$E$22),"Pass","Fail")</f>
        <v>Fail</v>
      </c>
      <c r="I63" s="168" t="str">
        <f>IF(AND(D63&gt;= Readonly_Length_Matching_Rule!$F$22, D63&lt;=Readonly_Length_Matching_Rule!$G$22),"Pass","Fail")</f>
        <v>Fail</v>
      </c>
      <c r="J63" s="168" t="str">
        <f>IF(AND(E63&gt;= Readonly_Length_Matching_Rule!$H$22,E63&lt;= Readonly_Length_Matching_Rule!$I$22),"Pass","Fail")</f>
        <v>Fail</v>
      </c>
      <c r="K63" s="168" t="str">
        <f>IF(AND(F63&gt;= Readonly_Length_Matching_Rule!$B$13, F63&lt;=Readonly_Length_Matching_Rule!$C$13),"Pass","Fail")</f>
        <v>Fail</v>
      </c>
      <c r="L63" s="168" t="str">
        <f>IF(AND(F63&gt;= (Data_Strobe!$F$12-100), F63&lt;= (Data_Strobe!$F$12+100)),"Pass","Fail")</f>
        <v>Pass</v>
      </c>
      <c r="M63" s="113"/>
    </row>
    <row r="64" spans="1:13" s="95" customFormat="1" ht="11.4">
      <c r="A64" s="97" t="s">
        <v>102</v>
      </c>
      <c r="B64" s="190">
        <f t="shared" ref="B64:D71" si="7">B53</f>
        <v>0</v>
      </c>
      <c r="C64" s="190">
        <f t="shared" si="7"/>
        <v>0</v>
      </c>
      <c r="D64" s="190">
        <f t="shared" si="7"/>
        <v>0</v>
      </c>
      <c r="E64" s="188"/>
      <c r="F64" s="142">
        <f t="shared" ref="F64:F71" si="8">SUM(B64:E64)</f>
        <v>0</v>
      </c>
      <c r="G64" s="168" t="str">
        <f>IF(AND(B64&gt;= Readonly_Length_Matching_Rule!$B$22, B64&lt;=Readonly_Length_Matching_Rule!$C$22),"Pass","Fail")</f>
        <v>Pass</v>
      </c>
      <c r="H64" s="168" t="str">
        <f>IF(AND(C64&gt;= Readonly_Length_Matching_Rule!$D$22, C64&lt;=Readonly_Length_Matching_Rule!$E$22),"Pass","Fail")</f>
        <v>Fail</v>
      </c>
      <c r="I64" s="168" t="str">
        <f>IF(AND(D64&gt;= Readonly_Length_Matching_Rule!$F$22, D64&lt;=Readonly_Length_Matching_Rule!$G$22),"Pass","Fail")</f>
        <v>Fail</v>
      </c>
      <c r="J64" s="168" t="str">
        <f>IF(AND(E64&gt;= Readonly_Length_Matching_Rule!$H$22,E64&lt;= Readonly_Length_Matching_Rule!$I$22),"Pass","Fail")</f>
        <v>Fail</v>
      </c>
      <c r="K64" s="168" t="str">
        <f>IF(AND(F64&gt;= Readonly_Length_Matching_Rule!$B$13, F64&lt;=Readonly_Length_Matching_Rule!$C$13),"Pass","Fail")</f>
        <v>Fail</v>
      </c>
      <c r="L64" s="168" t="str">
        <f>IF(AND(F64&gt;= (Data_Strobe!$F$12-100), F64&lt;= (Data_Strobe!$F$12+100)),"Pass","Fail")</f>
        <v>Pass</v>
      </c>
      <c r="M64" s="113"/>
    </row>
    <row r="65" spans="1:13" s="95" customFormat="1" ht="11.4">
      <c r="A65" s="97" t="s">
        <v>103</v>
      </c>
      <c r="B65" s="190">
        <f t="shared" si="7"/>
        <v>0</v>
      </c>
      <c r="C65" s="190">
        <f t="shared" si="7"/>
        <v>0</v>
      </c>
      <c r="D65" s="190">
        <f t="shared" si="7"/>
        <v>0</v>
      </c>
      <c r="E65" s="188"/>
      <c r="F65" s="142">
        <f t="shared" si="8"/>
        <v>0</v>
      </c>
      <c r="G65" s="168" t="str">
        <f>IF(AND(B65&gt;= Readonly_Length_Matching_Rule!$B$22, B65&lt;=Readonly_Length_Matching_Rule!$C$22),"Pass","Fail")</f>
        <v>Pass</v>
      </c>
      <c r="H65" s="168" t="str">
        <f>IF(AND(C65&gt;= Readonly_Length_Matching_Rule!$D$22, C65&lt;=Readonly_Length_Matching_Rule!$E$22),"Pass","Fail")</f>
        <v>Fail</v>
      </c>
      <c r="I65" s="168" t="str">
        <f>IF(AND(D65&gt;= Readonly_Length_Matching_Rule!$F$22, D65&lt;=Readonly_Length_Matching_Rule!$G$22),"Pass","Fail")</f>
        <v>Fail</v>
      </c>
      <c r="J65" s="168" t="str">
        <f>IF(AND(E65&gt;= Readonly_Length_Matching_Rule!$H$22,E65&lt;= Readonly_Length_Matching_Rule!$I$22),"Pass","Fail")</f>
        <v>Fail</v>
      </c>
      <c r="K65" s="168" t="str">
        <f>IF(AND(F65&gt;= Readonly_Length_Matching_Rule!$B$13, F65&lt;=Readonly_Length_Matching_Rule!$C$13),"Pass","Fail")</f>
        <v>Fail</v>
      </c>
      <c r="L65" s="168" t="str">
        <f>IF(AND(F65&gt;= (Data_Strobe!$F$12-100), F65&lt;= (Data_Strobe!$F$12+100)),"Pass","Fail")</f>
        <v>Pass</v>
      </c>
      <c r="M65" s="113"/>
    </row>
    <row r="66" spans="1:13" s="95" customFormat="1" ht="11.4">
      <c r="A66" s="97" t="s">
        <v>104</v>
      </c>
      <c r="B66" s="190">
        <f t="shared" si="7"/>
        <v>0</v>
      </c>
      <c r="C66" s="190">
        <f t="shared" si="7"/>
        <v>0</v>
      </c>
      <c r="D66" s="190">
        <f t="shared" si="7"/>
        <v>0</v>
      </c>
      <c r="E66" s="188"/>
      <c r="F66" s="142">
        <f t="shared" si="8"/>
        <v>0</v>
      </c>
      <c r="G66" s="168" t="str">
        <f>IF(AND(B66&gt;= Readonly_Length_Matching_Rule!$B$22, B66&lt;=Readonly_Length_Matching_Rule!$C$22),"Pass","Fail")</f>
        <v>Pass</v>
      </c>
      <c r="H66" s="168" t="str">
        <f>IF(AND(C66&gt;= Readonly_Length_Matching_Rule!$D$22, C66&lt;=Readonly_Length_Matching_Rule!$E$22),"Pass","Fail")</f>
        <v>Fail</v>
      </c>
      <c r="I66" s="168" t="str">
        <f>IF(AND(D66&gt;= Readonly_Length_Matching_Rule!$F$22, D66&lt;=Readonly_Length_Matching_Rule!$G$22),"Pass","Fail")</f>
        <v>Fail</v>
      </c>
      <c r="J66" s="168" t="str">
        <f>IF(AND(E66&gt;= Readonly_Length_Matching_Rule!$H$22,E66&lt;= Readonly_Length_Matching_Rule!$I$22),"Pass","Fail")</f>
        <v>Fail</v>
      </c>
      <c r="K66" s="168" t="str">
        <f>IF(AND(F66&gt;= Readonly_Length_Matching_Rule!$B$13, F66&lt;=Readonly_Length_Matching_Rule!$C$13),"Pass","Fail")</f>
        <v>Fail</v>
      </c>
      <c r="L66" s="168" t="str">
        <f>IF(AND(F66&gt;= (Data_Strobe!$F$12-100), F66&lt;= (Data_Strobe!$F$12+100)),"Pass","Fail")</f>
        <v>Pass</v>
      </c>
      <c r="M66" s="113"/>
    </row>
    <row r="67" spans="1:13" s="95" customFormat="1" ht="11.4">
      <c r="A67" s="97" t="s">
        <v>105</v>
      </c>
      <c r="B67" s="190">
        <f t="shared" si="7"/>
        <v>0</v>
      </c>
      <c r="C67" s="190">
        <f t="shared" si="7"/>
        <v>0</v>
      </c>
      <c r="D67" s="190">
        <f t="shared" si="7"/>
        <v>0</v>
      </c>
      <c r="E67" s="188"/>
      <c r="F67" s="142">
        <f t="shared" si="8"/>
        <v>0</v>
      </c>
      <c r="G67" s="168" t="str">
        <f>IF(AND(B67&gt;= Readonly_Length_Matching_Rule!$B$22, B67&lt;=Readonly_Length_Matching_Rule!$C$22),"Pass","Fail")</f>
        <v>Pass</v>
      </c>
      <c r="H67" s="168" t="str">
        <f>IF(AND(C67&gt;= Readonly_Length_Matching_Rule!$D$22, C67&lt;=Readonly_Length_Matching_Rule!$E$22),"Pass","Fail")</f>
        <v>Fail</v>
      </c>
      <c r="I67" s="168" t="str">
        <f>IF(AND(D67&gt;= Readonly_Length_Matching_Rule!$F$22, D67&lt;=Readonly_Length_Matching_Rule!$G$22),"Pass","Fail")</f>
        <v>Fail</v>
      </c>
      <c r="J67" s="168" t="str">
        <f>IF(AND(E67&gt;= Readonly_Length_Matching_Rule!$H$22,E67&lt;= Readonly_Length_Matching_Rule!$I$22),"Pass","Fail")</f>
        <v>Fail</v>
      </c>
      <c r="K67" s="168" t="str">
        <f>IF(AND(F67&gt;= Readonly_Length_Matching_Rule!$B$13, F67&lt;=Readonly_Length_Matching_Rule!$C$13),"Pass","Fail")</f>
        <v>Fail</v>
      </c>
      <c r="L67" s="168" t="str">
        <f>IF(AND(F67&gt;= (Data_Strobe!$F$12-100), F67&lt;= (Data_Strobe!$F$12+100)),"Pass","Fail")</f>
        <v>Pass</v>
      </c>
      <c r="M67" s="113"/>
    </row>
    <row r="68" spans="1:13" s="95" customFormat="1" ht="11.4">
      <c r="A68" s="97" t="s">
        <v>106</v>
      </c>
      <c r="B68" s="190">
        <f t="shared" si="7"/>
        <v>0</v>
      </c>
      <c r="C68" s="190">
        <f t="shared" si="7"/>
        <v>0</v>
      </c>
      <c r="D68" s="190">
        <f t="shared" si="7"/>
        <v>0</v>
      </c>
      <c r="E68" s="188"/>
      <c r="F68" s="142">
        <f t="shared" si="8"/>
        <v>0</v>
      </c>
      <c r="G68" s="168" t="str">
        <f>IF(AND(B68&gt;= Readonly_Length_Matching_Rule!$B$22, B68&lt;=Readonly_Length_Matching_Rule!$C$22),"Pass","Fail")</f>
        <v>Pass</v>
      </c>
      <c r="H68" s="168" t="str">
        <f>IF(AND(C68&gt;= Readonly_Length_Matching_Rule!$D$22, C68&lt;=Readonly_Length_Matching_Rule!$E$22),"Pass","Fail")</f>
        <v>Fail</v>
      </c>
      <c r="I68" s="168" t="str">
        <f>IF(AND(D68&gt;= Readonly_Length_Matching_Rule!$F$22, D68&lt;=Readonly_Length_Matching_Rule!$G$22),"Pass","Fail")</f>
        <v>Fail</v>
      </c>
      <c r="J68" s="168" t="str">
        <f>IF(AND(E68&gt;= Readonly_Length_Matching_Rule!$H$22,E68&lt;= Readonly_Length_Matching_Rule!$I$22),"Pass","Fail")</f>
        <v>Fail</v>
      </c>
      <c r="K68" s="168" t="str">
        <f>IF(AND(F68&gt;= Readonly_Length_Matching_Rule!$B$13, F68&lt;=Readonly_Length_Matching_Rule!$C$13),"Pass","Fail")</f>
        <v>Fail</v>
      </c>
      <c r="L68" s="168" t="str">
        <f>IF(AND(F68&gt;= (Data_Strobe!$F$12-100), F68&lt;= (Data_Strobe!$F$12+100)),"Pass","Fail")</f>
        <v>Pass</v>
      </c>
      <c r="M68" s="113"/>
    </row>
    <row r="69" spans="1:13" s="95" customFormat="1" ht="11.4">
      <c r="A69" s="97" t="s">
        <v>107</v>
      </c>
      <c r="B69" s="190">
        <f t="shared" si="7"/>
        <v>0</v>
      </c>
      <c r="C69" s="190">
        <f t="shared" si="7"/>
        <v>0</v>
      </c>
      <c r="D69" s="190">
        <f t="shared" si="7"/>
        <v>0</v>
      </c>
      <c r="E69" s="188"/>
      <c r="F69" s="142">
        <f t="shared" si="8"/>
        <v>0</v>
      </c>
      <c r="G69" s="168" t="str">
        <f>IF(AND(B69&gt;= Readonly_Length_Matching_Rule!$B$22, B69&lt;=Readonly_Length_Matching_Rule!$C$22),"Pass","Fail")</f>
        <v>Pass</v>
      </c>
      <c r="H69" s="168" t="str">
        <f>IF(AND(C69&gt;= Readonly_Length_Matching_Rule!$D$22, C69&lt;=Readonly_Length_Matching_Rule!$E$22),"Pass","Fail")</f>
        <v>Fail</v>
      </c>
      <c r="I69" s="168" t="str">
        <f>IF(AND(D69&gt;= Readonly_Length_Matching_Rule!$F$22, D69&lt;=Readonly_Length_Matching_Rule!$G$22),"Pass","Fail")</f>
        <v>Fail</v>
      </c>
      <c r="J69" s="168" t="str">
        <f>IF(AND(E69&gt;= Readonly_Length_Matching_Rule!$H$22,E69&lt;= Readonly_Length_Matching_Rule!$I$22),"Pass","Fail")</f>
        <v>Fail</v>
      </c>
      <c r="K69" s="168" t="str">
        <f>IF(AND(F69&gt;= Readonly_Length_Matching_Rule!$B$13, F69&lt;=Readonly_Length_Matching_Rule!$C$13),"Pass","Fail")</f>
        <v>Fail</v>
      </c>
      <c r="L69" s="168" t="str">
        <f>IF(AND(F69&gt;= (Data_Strobe!$F$12-100), F69&lt;= (Data_Strobe!$F$12+100)),"Pass","Fail")</f>
        <v>Pass</v>
      </c>
      <c r="M69" s="113"/>
    </row>
    <row r="70" spans="1:13" s="95" customFormat="1" ht="11.4">
      <c r="A70" s="97" t="s">
        <v>108</v>
      </c>
      <c r="B70" s="190">
        <f t="shared" si="7"/>
        <v>0</v>
      </c>
      <c r="C70" s="190">
        <f t="shared" si="7"/>
        <v>0</v>
      </c>
      <c r="D70" s="190">
        <f t="shared" si="7"/>
        <v>0</v>
      </c>
      <c r="E70" s="188"/>
      <c r="F70" s="142">
        <f t="shared" si="8"/>
        <v>0</v>
      </c>
      <c r="G70" s="168" t="str">
        <f>IF(AND(B70&gt;= Readonly_Length_Matching_Rule!$B$22, B70&lt;=Readonly_Length_Matching_Rule!$C$22),"Pass","Fail")</f>
        <v>Pass</v>
      </c>
      <c r="H70" s="168" t="str">
        <f>IF(AND(C70&gt;= Readonly_Length_Matching_Rule!$D$22, C70&lt;=Readonly_Length_Matching_Rule!$E$22),"Pass","Fail")</f>
        <v>Fail</v>
      </c>
      <c r="I70" s="168" t="str">
        <f>IF(AND(D70&gt;= Readonly_Length_Matching_Rule!$F$22, D70&lt;=Readonly_Length_Matching_Rule!$G$22),"Pass","Fail")</f>
        <v>Fail</v>
      </c>
      <c r="J70" s="168" t="str">
        <f>IF(AND(E70&gt;= Readonly_Length_Matching_Rule!$H$22,E70&lt;= Readonly_Length_Matching_Rule!$I$22),"Pass","Fail")</f>
        <v>Fail</v>
      </c>
      <c r="K70" s="168" t="str">
        <f>IF(AND(F70&gt;= Readonly_Length_Matching_Rule!$B$13, F70&lt;=Readonly_Length_Matching_Rule!$C$13),"Pass","Fail")</f>
        <v>Fail</v>
      </c>
      <c r="L70" s="168" t="str">
        <f>IF(AND(F70&gt;= (Data_Strobe!$F$12-100), F70&lt;= (Data_Strobe!$F$12+100)),"Pass","Fail")</f>
        <v>Pass</v>
      </c>
      <c r="M70" s="113"/>
    </row>
    <row r="71" spans="1:13" s="95" customFormat="1" ht="12" thickBot="1">
      <c r="A71" s="132" t="s">
        <v>109</v>
      </c>
      <c r="B71" s="192">
        <f t="shared" si="7"/>
        <v>0</v>
      </c>
      <c r="C71" s="192">
        <f t="shared" si="7"/>
        <v>0</v>
      </c>
      <c r="D71" s="192">
        <f t="shared" si="7"/>
        <v>0</v>
      </c>
      <c r="E71" s="193"/>
      <c r="F71" s="194">
        <f t="shared" si="8"/>
        <v>0</v>
      </c>
      <c r="G71" s="195" t="str">
        <f>IF(AND(B71&gt;= Readonly_Length_Matching_Rule!$B$22, B71&lt;=Readonly_Length_Matching_Rule!$C$22),"Pass","Fail")</f>
        <v>Pass</v>
      </c>
      <c r="H71" s="195" t="str">
        <f>IF(AND(C71&gt;= Readonly_Length_Matching_Rule!$D$22, C71&lt;=Readonly_Length_Matching_Rule!$E$22),"Pass","Fail")</f>
        <v>Fail</v>
      </c>
      <c r="I71" s="195" t="str">
        <f>IF(AND(D71&gt;= Readonly_Length_Matching_Rule!$F$22, D71&lt;=Readonly_Length_Matching_Rule!$G$22),"Pass","Fail")</f>
        <v>Fail</v>
      </c>
      <c r="J71" s="195" t="str">
        <f>IF(AND(E71&gt;= Readonly_Length_Matching_Rule!$H$22,E71&lt;= Readonly_Length_Matching_Rule!$I$22),"Pass","Fail")</f>
        <v>Fail</v>
      </c>
      <c r="K71" s="195" t="str">
        <f>IF(AND(F71&gt;= Readonly_Length_Matching_Rule!$B$13, F71&lt;=Readonly_Length_Matching_Rule!$C$13),"Pass","Fail")</f>
        <v>Fail</v>
      </c>
      <c r="L71" s="195" t="str">
        <f>IF(AND(F71&gt;= (Data_Strobe!$F$12-100), F71&lt;= (Data_Strobe!$F$12+100)),"Pass","Fail")</f>
        <v>Pass</v>
      </c>
      <c r="M71" s="113"/>
    </row>
    <row r="72" spans="1:13" s="131" customFormat="1" ht="11.4">
      <c r="A72" s="128" t="s">
        <v>98</v>
      </c>
      <c r="B72" s="200"/>
      <c r="C72" s="201"/>
      <c r="D72" s="202"/>
      <c r="E72" s="202"/>
      <c r="F72" s="201"/>
      <c r="G72" s="202"/>
      <c r="H72" s="202"/>
      <c r="I72" s="202"/>
      <c r="J72" s="202"/>
      <c r="K72" s="202"/>
      <c r="L72" s="202"/>
      <c r="M72" s="130"/>
    </row>
    <row r="73" spans="1:13" s="95" customFormat="1" ht="11.4">
      <c r="A73" s="117" t="s">
        <v>40</v>
      </c>
      <c r="B73" s="189"/>
      <c r="C73" s="159"/>
      <c r="D73" s="144"/>
      <c r="E73" s="144"/>
      <c r="F73" s="159"/>
      <c r="G73" s="144"/>
      <c r="H73" s="144"/>
      <c r="I73" s="144"/>
      <c r="J73" s="144"/>
      <c r="K73" s="144"/>
      <c r="L73" s="144"/>
      <c r="M73" s="111"/>
    </row>
    <row r="74" spans="1:13" s="95" customFormat="1" ht="11.4">
      <c r="A74" s="118" t="s">
        <v>100</v>
      </c>
      <c r="B74" s="191"/>
      <c r="C74" s="163"/>
      <c r="D74" s="165"/>
      <c r="E74" s="165"/>
      <c r="F74" s="163"/>
      <c r="G74" s="165"/>
      <c r="H74" s="165"/>
      <c r="I74" s="165"/>
      <c r="J74" s="165"/>
      <c r="K74" s="165"/>
      <c r="L74" s="165"/>
      <c r="M74" s="120"/>
    </row>
    <row r="75" spans="1:13" s="95" customFormat="1" ht="11.4">
      <c r="A75" s="97" t="s">
        <v>110</v>
      </c>
      <c r="B75" s="188"/>
      <c r="C75" s="188"/>
      <c r="D75" s="188"/>
      <c r="E75" s="188"/>
      <c r="F75" s="142">
        <f>SUM(B75:E75)</f>
        <v>0</v>
      </c>
      <c r="G75" s="168" t="str">
        <f>IF(AND(B75&gt;= Readonly_Length_Matching_Rule!$B$22, B75&lt;=Readonly_Length_Matching_Rule!$C$22),"Pass","Fail")</f>
        <v>Pass</v>
      </c>
      <c r="H75" s="168" t="str">
        <f>IF(AND(C75&gt;= Readonly_Length_Matching_Rule!$D$22, C75&lt;=Readonly_Length_Matching_Rule!$E$22),"Pass","Fail")</f>
        <v>Fail</v>
      </c>
      <c r="I75" s="168" t="str">
        <f>IF(AND(D75&gt;= Readonly_Length_Matching_Rule!$F$22, D75&lt;=Readonly_Length_Matching_Rule!$G$22),"Pass","Fail")</f>
        <v>Fail</v>
      </c>
      <c r="J75" s="168" t="str">
        <f>IF(AND(E75&gt;= Readonly_Length_Matching_Rule!$H$22,E75&lt;= Readonly_Length_Matching_Rule!$I$22),"Pass","Fail")</f>
        <v>Fail</v>
      </c>
      <c r="K75" s="168" t="str">
        <f>IF(AND(F75&gt;= Readonly_Length_Matching_Rule!$B$13, F75&lt;=Readonly_Length_Matching_Rule!$C$13),"Pass","Fail")</f>
        <v>Fail</v>
      </c>
      <c r="L75" s="168" t="str">
        <f>IF(AND(F75&gt;= (Data_Strobe!$F$16-100), F75&lt;= (Data_Strobe!$F$16+100)),"Pass","Fail")</f>
        <v>Pass</v>
      </c>
      <c r="M75" s="113"/>
    </row>
    <row r="76" spans="1:13" s="95" customFormat="1" ht="11.4">
      <c r="A76" s="97" t="s">
        <v>111</v>
      </c>
      <c r="B76" s="188"/>
      <c r="C76" s="188"/>
      <c r="D76" s="188"/>
      <c r="E76" s="188"/>
      <c r="F76" s="142">
        <f t="shared" ref="F76:F83" si="9">SUM(B76:E76)</f>
        <v>0</v>
      </c>
      <c r="G76" s="168" t="str">
        <f>IF(AND(B76&gt;= Readonly_Length_Matching_Rule!$B$22, B76&lt;=Readonly_Length_Matching_Rule!$C$22),"Pass","Fail")</f>
        <v>Pass</v>
      </c>
      <c r="H76" s="168" t="str">
        <f>IF(AND(C76&gt;= Readonly_Length_Matching_Rule!$D$22, C76&lt;=Readonly_Length_Matching_Rule!$E$22),"Pass","Fail")</f>
        <v>Fail</v>
      </c>
      <c r="I76" s="168" t="str">
        <f>IF(AND(D76&gt;= Readonly_Length_Matching_Rule!$F$22, D76&lt;=Readonly_Length_Matching_Rule!$G$22),"Pass","Fail")</f>
        <v>Fail</v>
      </c>
      <c r="J76" s="168" t="str">
        <f>IF(AND(E76&gt;= Readonly_Length_Matching_Rule!$H$22,E76&lt;= Readonly_Length_Matching_Rule!$I$22),"Pass","Fail")</f>
        <v>Fail</v>
      </c>
      <c r="K76" s="168" t="str">
        <f>IF(AND(F76&gt;= Readonly_Length_Matching_Rule!$B$13, F76&lt;=Readonly_Length_Matching_Rule!$C$13),"Pass","Fail")</f>
        <v>Fail</v>
      </c>
      <c r="L76" s="168" t="str">
        <f>IF(AND(F76&gt;= (Data_Strobe!$F$16-100), F76&lt;= (Data_Strobe!$F$16+100)),"Pass","Fail")</f>
        <v>Pass</v>
      </c>
      <c r="M76" s="113"/>
    </row>
    <row r="77" spans="1:13" s="95" customFormat="1" ht="11.4">
      <c r="A77" s="97" t="s">
        <v>112</v>
      </c>
      <c r="B77" s="188"/>
      <c r="C77" s="188"/>
      <c r="D77" s="188"/>
      <c r="E77" s="188"/>
      <c r="F77" s="142">
        <f t="shared" si="9"/>
        <v>0</v>
      </c>
      <c r="G77" s="168" t="str">
        <f>IF(AND(B77&gt;= Readonly_Length_Matching_Rule!$B$22, B77&lt;=Readonly_Length_Matching_Rule!$C$22),"Pass","Fail")</f>
        <v>Pass</v>
      </c>
      <c r="H77" s="168" t="str">
        <f>IF(AND(C77&gt;= Readonly_Length_Matching_Rule!$D$22, C77&lt;=Readonly_Length_Matching_Rule!$E$22),"Pass","Fail")</f>
        <v>Fail</v>
      </c>
      <c r="I77" s="168" t="str">
        <f>IF(AND(D77&gt;= Readonly_Length_Matching_Rule!$F$22, D77&lt;=Readonly_Length_Matching_Rule!$G$22),"Pass","Fail")</f>
        <v>Fail</v>
      </c>
      <c r="J77" s="168" t="str">
        <f>IF(AND(E77&gt;= Readonly_Length_Matching_Rule!$H$22,E77&lt;= Readonly_Length_Matching_Rule!$I$22),"Pass","Fail")</f>
        <v>Fail</v>
      </c>
      <c r="K77" s="168" t="str">
        <f>IF(AND(F77&gt;= Readonly_Length_Matching_Rule!$B$13, F77&lt;=Readonly_Length_Matching_Rule!$C$13),"Pass","Fail")</f>
        <v>Fail</v>
      </c>
      <c r="L77" s="168" t="str">
        <f>IF(AND(F77&gt;= (Data_Strobe!$F$16-100), F77&lt;= (Data_Strobe!$F$16+100)),"Pass","Fail")</f>
        <v>Pass</v>
      </c>
      <c r="M77" s="113"/>
    </row>
    <row r="78" spans="1:13" s="95" customFormat="1" ht="11.4">
      <c r="A78" s="97" t="s">
        <v>113</v>
      </c>
      <c r="B78" s="188"/>
      <c r="C78" s="188"/>
      <c r="D78" s="188"/>
      <c r="E78" s="188"/>
      <c r="F78" s="142">
        <f t="shared" si="9"/>
        <v>0</v>
      </c>
      <c r="G78" s="168" t="str">
        <f>IF(AND(B78&gt;= Readonly_Length_Matching_Rule!$B$22, B78&lt;=Readonly_Length_Matching_Rule!$C$22),"Pass","Fail")</f>
        <v>Pass</v>
      </c>
      <c r="H78" s="168" t="str">
        <f>IF(AND(C78&gt;= Readonly_Length_Matching_Rule!$D$22, C78&lt;=Readonly_Length_Matching_Rule!$E$22),"Pass","Fail")</f>
        <v>Fail</v>
      </c>
      <c r="I78" s="168" t="str">
        <f>IF(AND(D78&gt;= Readonly_Length_Matching_Rule!$F$22, D78&lt;=Readonly_Length_Matching_Rule!$G$22),"Pass","Fail")</f>
        <v>Fail</v>
      </c>
      <c r="J78" s="168" t="str">
        <f>IF(AND(E78&gt;= Readonly_Length_Matching_Rule!$H$22,E78&lt;= Readonly_Length_Matching_Rule!$I$22),"Pass","Fail")</f>
        <v>Fail</v>
      </c>
      <c r="K78" s="168" t="str">
        <f>IF(AND(F78&gt;= Readonly_Length_Matching_Rule!$B$13, F78&lt;=Readonly_Length_Matching_Rule!$C$13),"Pass","Fail")</f>
        <v>Fail</v>
      </c>
      <c r="L78" s="168" t="str">
        <f>IF(AND(F78&gt;= (Data_Strobe!$F$16-100), F78&lt;= (Data_Strobe!$F$16+100)),"Pass","Fail")</f>
        <v>Pass</v>
      </c>
      <c r="M78" s="113"/>
    </row>
    <row r="79" spans="1:13" s="95" customFormat="1" ht="11.4">
      <c r="A79" s="97" t="s">
        <v>114</v>
      </c>
      <c r="B79" s="188"/>
      <c r="C79" s="188"/>
      <c r="D79" s="188"/>
      <c r="E79" s="188"/>
      <c r="F79" s="142">
        <f t="shared" si="9"/>
        <v>0</v>
      </c>
      <c r="G79" s="168" t="str">
        <f>IF(AND(B79&gt;= Readonly_Length_Matching_Rule!$B$22, B79&lt;=Readonly_Length_Matching_Rule!$C$22),"Pass","Fail")</f>
        <v>Pass</v>
      </c>
      <c r="H79" s="168" t="str">
        <f>IF(AND(C79&gt;= Readonly_Length_Matching_Rule!$D$22, C79&lt;=Readonly_Length_Matching_Rule!$E$22),"Pass","Fail")</f>
        <v>Fail</v>
      </c>
      <c r="I79" s="168" t="str">
        <f>IF(AND(D79&gt;= Readonly_Length_Matching_Rule!$F$22, D79&lt;=Readonly_Length_Matching_Rule!$G$22),"Pass","Fail")</f>
        <v>Fail</v>
      </c>
      <c r="J79" s="168" t="str">
        <f>IF(AND(E79&gt;= Readonly_Length_Matching_Rule!$H$22,E79&lt;= Readonly_Length_Matching_Rule!$I$22),"Pass","Fail")</f>
        <v>Fail</v>
      </c>
      <c r="K79" s="168" t="str">
        <f>IF(AND(F79&gt;= Readonly_Length_Matching_Rule!$B$13, F79&lt;=Readonly_Length_Matching_Rule!$C$13),"Pass","Fail")</f>
        <v>Fail</v>
      </c>
      <c r="L79" s="168" t="str">
        <f>IF(AND(F79&gt;= (Data_Strobe!$F$16-100), F79&lt;= (Data_Strobe!$F$16+100)),"Pass","Fail")</f>
        <v>Pass</v>
      </c>
      <c r="M79" s="113"/>
    </row>
    <row r="80" spans="1:13" s="95" customFormat="1" ht="11.4">
      <c r="A80" s="97" t="s">
        <v>115</v>
      </c>
      <c r="B80" s="188"/>
      <c r="C80" s="188"/>
      <c r="D80" s="188"/>
      <c r="E80" s="188"/>
      <c r="F80" s="142">
        <f t="shared" si="9"/>
        <v>0</v>
      </c>
      <c r="G80" s="168" t="str">
        <f>IF(AND(B80&gt;= Readonly_Length_Matching_Rule!$B$22, B80&lt;=Readonly_Length_Matching_Rule!$C$22),"Pass","Fail")</f>
        <v>Pass</v>
      </c>
      <c r="H80" s="168" t="str">
        <f>IF(AND(C80&gt;= Readonly_Length_Matching_Rule!$D$22, C80&lt;=Readonly_Length_Matching_Rule!$E$22),"Pass","Fail")</f>
        <v>Fail</v>
      </c>
      <c r="I80" s="168" t="str">
        <f>IF(AND(D80&gt;= Readonly_Length_Matching_Rule!$F$22, D80&lt;=Readonly_Length_Matching_Rule!$G$22),"Pass","Fail")</f>
        <v>Fail</v>
      </c>
      <c r="J80" s="168" t="str">
        <f>IF(AND(E80&gt;= Readonly_Length_Matching_Rule!$H$22,E80&lt;= Readonly_Length_Matching_Rule!$I$22),"Pass","Fail")</f>
        <v>Fail</v>
      </c>
      <c r="K80" s="168" t="str">
        <f>IF(AND(F80&gt;= Readonly_Length_Matching_Rule!$B$13, F80&lt;=Readonly_Length_Matching_Rule!$C$13),"Pass","Fail")</f>
        <v>Fail</v>
      </c>
      <c r="L80" s="168" t="str">
        <f>IF(AND(F80&gt;= (Data_Strobe!$F$16-100), F80&lt;= (Data_Strobe!$F$16+100)),"Pass","Fail")</f>
        <v>Pass</v>
      </c>
      <c r="M80" s="113"/>
    </row>
    <row r="81" spans="1:17" s="95" customFormat="1" ht="11.4">
      <c r="A81" s="97" t="s">
        <v>116</v>
      </c>
      <c r="B81" s="188"/>
      <c r="C81" s="188"/>
      <c r="D81" s="188"/>
      <c r="E81" s="188"/>
      <c r="F81" s="142">
        <f t="shared" si="9"/>
        <v>0</v>
      </c>
      <c r="G81" s="168" t="str">
        <f>IF(AND(B81&gt;= Readonly_Length_Matching_Rule!$B$22, B81&lt;=Readonly_Length_Matching_Rule!$C$22),"Pass","Fail")</f>
        <v>Pass</v>
      </c>
      <c r="H81" s="168" t="str">
        <f>IF(AND(C81&gt;= Readonly_Length_Matching_Rule!$D$22, C81&lt;=Readonly_Length_Matching_Rule!$E$22),"Pass","Fail")</f>
        <v>Fail</v>
      </c>
      <c r="I81" s="168" t="str">
        <f>IF(AND(D81&gt;= Readonly_Length_Matching_Rule!$F$22, D81&lt;=Readonly_Length_Matching_Rule!$G$22),"Pass","Fail")</f>
        <v>Fail</v>
      </c>
      <c r="J81" s="168" t="str">
        <f>IF(AND(E81&gt;= Readonly_Length_Matching_Rule!$H$22,E81&lt;= Readonly_Length_Matching_Rule!$I$22),"Pass","Fail")</f>
        <v>Fail</v>
      </c>
      <c r="K81" s="168" t="str">
        <f>IF(AND(F81&gt;= Readonly_Length_Matching_Rule!$B$13, F81&lt;=Readonly_Length_Matching_Rule!$C$13),"Pass","Fail")</f>
        <v>Fail</v>
      </c>
      <c r="L81" s="168" t="str">
        <f>IF(AND(F81&gt;= (Data_Strobe!$F$16-100), F81&lt;= (Data_Strobe!$F$16+100)),"Pass","Fail")</f>
        <v>Pass</v>
      </c>
      <c r="M81" s="113"/>
    </row>
    <row r="82" spans="1:17" s="95" customFormat="1" ht="11.4">
      <c r="A82" s="97" t="s">
        <v>117</v>
      </c>
      <c r="B82" s="188"/>
      <c r="C82" s="188"/>
      <c r="D82" s="188"/>
      <c r="E82" s="188"/>
      <c r="F82" s="142">
        <f t="shared" si="9"/>
        <v>0</v>
      </c>
      <c r="G82" s="168" t="str">
        <f>IF(AND(B82&gt;= Readonly_Length_Matching_Rule!$B$22, B82&lt;=Readonly_Length_Matching_Rule!$C$22),"Pass","Fail")</f>
        <v>Pass</v>
      </c>
      <c r="H82" s="168" t="str">
        <f>IF(AND(C82&gt;= Readonly_Length_Matching_Rule!$D$22, C82&lt;=Readonly_Length_Matching_Rule!$E$22),"Pass","Fail")</f>
        <v>Fail</v>
      </c>
      <c r="I82" s="168" t="str">
        <f>IF(AND(D82&gt;= Readonly_Length_Matching_Rule!$F$22, D82&lt;=Readonly_Length_Matching_Rule!$G$22),"Pass","Fail")</f>
        <v>Fail</v>
      </c>
      <c r="J82" s="168" t="str">
        <f>IF(AND(E82&gt;= Readonly_Length_Matching_Rule!$H$22,E82&lt;= Readonly_Length_Matching_Rule!$I$22),"Pass","Fail")</f>
        <v>Fail</v>
      </c>
      <c r="K82" s="168" t="str">
        <f>IF(AND(F82&gt;= Readonly_Length_Matching_Rule!$B$13, F82&lt;=Readonly_Length_Matching_Rule!$C$13),"Pass","Fail")</f>
        <v>Fail</v>
      </c>
      <c r="L82" s="168" t="str">
        <f>IF(AND(F82&gt;= (Data_Strobe!$F$16-100), F82&lt;= (Data_Strobe!$F$16+100)),"Pass","Fail")</f>
        <v>Pass</v>
      </c>
      <c r="M82" s="113"/>
    </row>
    <row r="83" spans="1:17" s="95" customFormat="1" ht="11.4">
      <c r="A83" s="97" t="s">
        <v>118</v>
      </c>
      <c r="B83" s="188"/>
      <c r="C83" s="188"/>
      <c r="D83" s="188"/>
      <c r="E83" s="188"/>
      <c r="F83" s="142">
        <f t="shared" si="9"/>
        <v>0</v>
      </c>
      <c r="G83" s="168" t="str">
        <f>IF(AND(B83&gt;= Readonly_Length_Matching_Rule!$B$22, B83&lt;=Readonly_Length_Matching_Rule!$C$22),"Pass","Fail")</f>
        <v>Pass</v>
      </c>
      <c r="H83" s="168" t="str">
        <f>IF(AND(C83&gt;= Readonly_Length_Matching_Rule!$D$22, C83&lt;=Readonly_Length_Matching_Rule!$E$22),"Pass","Fail")</f>
        <v>Fail</v>
      </c>
      <c r="I83" s="168" t="str">
        <f>IF(AND(D83&gt;= Readonly_Length_Matching_Rule!$F$22, D83&lt;=Readonly_Length_Matching_Rule!$G$22),"Pass","Fail")</f>
        <v>Fail</v>
      </c>
      <c r="J83" s="168" t="str">
        <f>IF(AND(E83&gt;= Readonly_Length_Matching_Rule!$H$22,E83&lt;= Readonly_Length_Matching_Rule!$I$22),"Pass","Fail")</f>
        <v>Fail</v>
      </c>
      <c r="K83" s="168" t="str">
        <f>IF(AND(F83&gt;= Readonly_Length_Matching_Rule!$B$13, F83&lt;=Readonly_Length_Matching_Rule!$C$13),"Pass","Fail")</f>
        <v>Fail</v>
      </c>
      <c r="L83" s="168" t="str">
        <f>IF(AND(F83&gt;= (Data_Strobe!$F$16-100), F83&lt;= (Data_Strobe!$F$16+100)),"Pass","Fail")</f>
        <v>Pass</v>
      </c>
      <c r="M83" s="113"/>
    </row>
    <row r="84" spans="1:17" s="95" customFormat="1" ht="11.4">
      <c r="A84" s="117" t="s">
        <v>41</v>
      </c>
      <c r="B84" s="189"/>
      <c r="C84" s="159"/>
      <c r="D84" s="144"/>
      <c r="E84" s="144"/>
      <c r="F84" s="159"/>
      <c r="G84" s="144"/>
      <c r="H84" s="144"/>
      <c r="I84" s="144"/>
      <c r="J84" s="144"/>
      <c r="K84" s="144"/>
      <c r="L84" s="144"/>
      <c r="M84" s="111"/>
    </row>
    <row r="85" spans="1:17" s="95" customFormat="1" ht="11.4">
      <c r="A85" s="118" t="s">
        <v>100</v>
      </c>
      <c r="B85" s="191"/>
      <c r="C85" s="163"/>
      <c r="D85" s="165"/>
      <c r="E85" s="165"/>
      <c r="F85" s="163"/>
      <c r="G85" s="165"/>
      <c r="H85" s="165"/>
      <c r="I85" s="165"/>
      <c r="J85" s="165"/>
      <c r="K85" s="165"/>
      <c r="L85" s="165"/>
      <c r="M85" s="120"/>
    </row>
    <row r="86" spans="1:17" s="95" customFormat="1" ht="11.4">
      <c r="A86" s="97" t="s">
        <v>110</v>
      </c>
      <c r="B86" s="190">
        <f>B75</f>
        <v>0</v>
      </c>
      <c r="C86" s="190">
        <f>C75</f>
        <v>0</v>
      </c>
      <c r="D86" s="190">
        <f>D75</f>
        <v>0</v>
      </c>
      <c r="E86" s="188"/>
      <c r="F86" s="142">
        <f>SUM(B86:E86)</f>
        <v>0</v>
      </c>
      <c r="G86" s="168" t="str">
        <f>IF(AND(B86&gt;= Readonly_Length_Matching_Rule!$B$22, B86&lt;=Readonly_Length_Matching_Rule!$C$22),"Pass","Fail")</f>
        <v>Pass</v>
      </c>
      <c r="H86" s="168" t="str">
        <f>IF(AND(C86&gt;= Readonly_Length_Matching_Rule!$D$22, C86&lt;=Readonly_Length_Matching_Rule!$E$22),"Pass","Fail")</f>
        <v>Fail</v>
      </c>
      <c r="I86" s="168" t="str">
        <f>IF(AND(D86&gt;= Readonly_Length_Matching_Rule!$F$22, D86&lt;=Readonly_Length_Matching_Rule!$G$22),"Pass","Fail")</f>
        <v>Fail</v>
      </c>
      <c r="J86" s="168" t="str">
        <f>IF(AND(E86&gt;= Readonly_Length_Matching_Rule!$H$22,E86&lt;= Readonly_Length_Matching_Rule!$I$22),"Pass","Fail")</f>
        <v>Fail</v>
      </c>
      <c r="K86" s="168" t="str">
        <f>IF(AND(F86&gt;= Readonly_Length_Matching_Rule!$B$13, F86&lt;=Readonly_Length_Matching_Rule!$C$13),"Pass","Fail")</f>
        <v>Fail</v>
      </c>
      <c r="L86" s="168" t="str">
        <f>IF(AND(F86&gt;= (Data_Strobe!$F$16-100), F86&lt;= (Data_Strobe!$F$16+100)),"Pass","Fail")</f>
        <v>Pass</v>
      </c>
      <c r="M86" s="113"/>
    </row>
    <row r="87" spans="1:17" s="95" customFormat="1" ht="11.4">
      <c r="A87" s="97" t="s">
        <v>111</v>
      </c>
      <c r="B87" s="190">
        <f t="shared" ref="B87:D94" si="10">B76</f>
        <v>0</v>
      </c>
      <c r="C87" s="190">
        <f t="shared" si="10"/>
        <v>0</v>
      </c>
      <c r="D87" s="190">
        <f t="shared" si="10"/>
        <v>0</v>
      </c>
      <c r="E87" s="188"/>
      <c r="F87" s="142">
        <f t="shared" ref="F87:F93" si="11">SUM(B87:E87)</f>
        <v>0</v>
      </c>
      <c r="G87" s="168" t="str">
        <f>IF(AND(B87&gt;= Readonly_Length_Matching_Rule!$B$22, B87&lt;=Readonly_Length_Matching_Rule!$C$22),"Pass","Fail")</f>
        <v>Pass</v>
      </c>
      <c r="H87" s="168" t="str">
        <f>IF(AND(C87&gt;= Readonly_Length_Matching_Rule!$D$22, C87&lt;=Readonly_Length_Matching_Rule!$E$22),"Pass","Fail")</f>
        <v>Fail</v>
      </c>
      <c r="I87" s="168" t="str">
        <f>IF(AND(D87&gt;= Readonly_Length_Matching_Rule!$F$22, D87&lt;=Readonly_Length_Matching_Rule!$G$22),"Pass","Fail")</f>
        <v>Fail</v>
      </c>
      <c r="J87" s="168" t="str">
        <f>IF(AND(E87&gt;= Readonly_Length_Matching_Rule!$H$22,E87&lt;= Readonly_Length_Matching_Rule!$I$22),"Pass","Fail")</f>
        <v>Fail</v>
      </c>
      <c r="K87" s="168" t="str">
        <f>IF(AND(F87&gt;= Readonly_Length_Matching_Rule!$B$13, F87&lt;=Readonly_Length_Matching_Rule!$C$13),"Pass","Fail")</f>
        <v>Fail</v>
      </c>
      <c r="L87" s="168" t="str">
        <f>IF(AND(F87&gt;= (Data_Strobe!$F$16-100), F87&lt;= (Data_Strobe!$F$16+100)),"Pass","Fail")</f>
        <v>Pass</v>
      </c>
      <c r="M87" s="113"/>
    </row>
    <row r="88" spans="1:17" s="95" customFormat="1" ht="11.4">
      <c r="A88" s="97" t="s">
        <v>112</v>
      </c>
      <c r="B88" s="190">
        <f t="shared" si="10"/>
        <v>0</v>
      </c>
      <c r="C88" s="190">
        <f t="shared" si="10"/>
        <v>0</v>
      </c>
      <c r="D88" s="190">
        <f t="shared" si="10"/>
        <v>0</v>
      </c>
      <c r="E88" s="188"/>
      <c r="F88" s="142">
        <f t="shared" si="11"/>
        <v>0</v>
      </c>
      <c r="G88" s="168" t="str">
        <f>IF(AND(B88&gt;= Readonly_Length_Matching_Rule!$B$22, B88&lt;=Readonly_Length_Matching_Rule!$C$22),"Pass","Fail")</f>
        <v>Pass</v>
      </c>
      <c r="H88" s="168" t="str">
        <f>IF(AND(C88&gt;= Readonly_Length_Matching_Rule!$D$22, C88&lt;=Readonly_Length_Matching_Rule!$E$22),"Pass","Fail")</f>
        <v>Fail</v>
      </c>
      <c r="I88" s="168" t="str">
        <f>IF(AND(D88&gt;= Readonly_Length_Matching_Rule!$F$22, D88&lt;=Readonly_Length_Matching_Rule!$G$22),"Pass","Fail")</f>
        <v>Fail</v>
      </c>
      <c r="J88" s="168" t="str">
        <f>IF(AND(E88&gt;= Readonly_Length_Matching_Rule!$H$22,E88&lt;= Readonly_Length_Matching_Rule!$I$22),"Pass","Fail")</f>
        <v>Fail</v>
      </c>
      <c r="K88" s="168" t="str">
        <f>IF(AND(F88&gt;= Readonly_Length_Matching_Rule!$B$13, F88&lt;=Readonly_Length_Matching_Rule!$C$13),"Pass","Fail")</f>
        <v>Fail</v>
      </c>
      <c r="L88" s="168" t="str">
        <f>IF(AND(F88&gt;= (Data_Strobe!$F$16-100), F88&lt;= (Data_Strobe!$F$16+100)),"Pass","Fail")</f>
        <v>Pass</v>
      </c>
      <c r="M88" s="113"/>
    </row>
    <row r="89" spans="1:17" s="95" customFormat="1" ht="11.4">
      <c r="A89" s="97" t="s">
        <v>113</v>
      </c>
      <c r="B89" s="190">
        <f t="shared" si="10"/>
        <v>0</v>
      </c>
      <c r="C89" s="190">
        <f t="shared" si="10"/>
        <v>0</v>
      </c>
      <c r="D89" s="190">
        <f t="shared" si="10"/>
        <v>0</v>
      </c>
      <c r="E89" s="188"/>
      <c r="F89" s="142">
        <f t="shared" si="11"/>
        <v>0</v>
      </c>
      <c r="G89" s="168" t="str">
        <f>IF(AND(B89&gt;= Readonly_Length_Matching_Rule!$B$22, B89&lt;=Readonly_Length_Matching_Rule!$C$22),"Pass","Fail")</f>
        <v>Pass</v>
      </c>
      <c r="H89" s="168" t="str">
        <f>IF(AND(C89&gt;= Readonly_Length_Matching_Rule!$D$22, C89&lt;=Readonly_Length_Matching_Rule!$E$22),"Pass","Fail")</f>
        <v>Fail</v>
      </c>
      <c r="I89" s="168" t="str">
        <f>IF(AND(D89&gt;= Readonly_Length_Matching_Rule!$F$22, D89&lt;=Readonly_Length_Matching_Rule!$G$22),"Pass","Fail")</f>
        <v>Fail</v>
      </c>
      <c r="J89" s="168" t="str">
        <f>IF(AND(E89&gt;= Readonly_Length_Matching_Rule!$H$22,E89&lt;= Readonly_Length_Matching_Rule!$I$22),"Pass","Fail")</f>
        <v>Fail</v>
      </c>
      <c r="K89" s="168" t="str">
        <f>IF(AND(F89&gt;= Readonly_Length_Matching_Rule!$B$13, F89&lt;=Readonly_Length_Matching_Rule!$C$13),"Pass","Fail")</f>
        <v>Fail</v>
      </c>
      <c r="L89" s="168" t="str">
        <f>IF(AND(F89&gt;= (Data_Strobe!$F$16-100), F89&lt;= (Data_Strobe!$F$16+100)),"Pass","Fail")</f>
        <v>Pass</v>
      </c>
      <c r="M89" s="113"/>
    </row>
    <row r="90" spans="1:17" s="95" customFormat="1" ht="11.4">
      <c r="A90" s="97" t="s">
        <v>114</v>
      </c>
      <c r="B90" s="190">
        <f t="shared" si="10"/>
        <v>0</v>
      </c>
      <c r="C90" s="190">
        <f t="shared" si="10"/>
        <v>0</v>
      </c>
      <c r="D90" s="190">
        <f t="shared" si="10"/>
        <v>0</v>
      </c>
      <c r="E90" s="188"/>
      <c r="F90" s="142">
        <f t="shared" si="11"/>
        <v>0</v>
      </c>
      <c r="G90" s="168" t="str">
        <f>IF(AND(B90&gt;= Readonly_Length_Matching_Rule!$B$22, B90&lt;=Readonly_Length_Matching_Rule!$C$22),"Pass","Fail")</f>
        <v>Pass</v>
      </c>
      <c r="H90" s="168" t="str">
        <f>IF(AND(C90&gt;= Readonly_Length_Matching_Rule!$D$22, C90&lt;=Readonly_Length_Matching_Rule!$E$22),"Pass","Fail")</f>
        <v>Fail</v>
      </c>
      <c r="I90" s="168" t="str">
        <f>IF(AND(D90&gt;= Readonly_Length_Matching_Rule!$F$22, D90&lt;=Readonly_Length_Matching_Rule!$G$22),"Pass","Fail")</f>
        <v>Fail</v>
      </c>
      <c r="J90" s="168" t="str">
        <f>IF(AND(E90&gt;= Readonly_Length_Matching_Rule!$H$22,E90&lt;= Readonly_Length_Matching_Rule!$I$22),"Pass","Fail")</f>
        <v>Fail</v>
      </c>
      <c r="K90" s="168" t="str">
        <f>IF(AND(F90&gt;= Readonly_Length_Matching_Rule!$B$13, F90&lt;=Readonly_Length_Matching_Rule!$C$13),"Pass","Fail")</f>
        <v>Fail</v>
      </c>
      <c r="L90" s="168" t="str">
        <f>IF(AND(F90&gt;= (Data_Strobe!$F$16-100), F90&lt;= (Data_Strobe!$F$16+100)),"Pass","Fail")</f>
        <v>Pass</v>
      </c>
      <c r="M90" s="113"/>
    </row>
    <row r="91" spans="1:17" s="95" customFormat="1" ht="11.4">
      <c r="A91" s="97" t="s">
        <v>115</v>
      </c>
      <c r="B91" s="190">
        <f t="shared" si="10"/>
        <v>0</v>
      </c>
      <c r="C91" s="190">
        <f t="shared" si="10"/>
        <v>0</v>
      </c>
      <c r="D91" s="190">
        <f t="shared" si="10"/>
        <v>0</v>
      </c>
      <c r="E91" s="188"/>
      <c r="F91" s="142">
        <f t="shared" si="11"/>
        <v>0</v>
      </c>
      <c r="G91" s="168" t="str">
        <f>IF(AND(B91&gt;= Readonly_Length_Matching_Rule!$B$22, B91&lt;=Readonly_Length_Matching_Rule!$C$22),"Pass","Fail")</f>
        <v>Pass</v>
      </c>
      <c r="H91" s="168" t="str">
        <f>IF(AND(C91&gt;= Readonly_Length_Matching_Rule!$D$22, C91&lt;=Readonly_Length_Matching_Rule!$E$22),"Pass","Fail")</f>
        <v>Fail</v>
      </c>
      <c r="I91" s="168" t="str">
        <f>IF(AND(D91&gt;= Readonly_Length_Matching_Rule!$F$22, D91&lt;=Readonly_Length_Matching_Rule!$G$22),"Pass","Fail")</f>
        <v>Fail</v>
      </c>
      <c r="J91" s="168" t="str">
        <f>IF(AND(E91&gt;= Readonly_Length_Matching_Rule!$H$22,E91&lt;= Readonly_Length_Matching_Rule!$I$22),"Pass","Fail")</f>
        <v>Fail</v>
      </c>
      <c r="K91" s="168" t="str">
        <f>IF(AND(F91&gt;= Readonly_Length_Matching_Rule!$B$13, F91&lt;=Readonly_Length_Matching_Rule!$C$13),"Pass","Fail")</f>
        <v>Fail</v>
      </c>
      <c r="L91" s="168" t="str">
        <f>IF(AND(F91&gt;= (Data_Strobe!$F$16-100), F91&lt;= (Data_Strobe!$F$16+100)),"Pass","Fail")</f>
        <v>Pass</v>
      </c>
      <c r="M91" s="113"/>
    </row>
    <row r="92" spans="1:17" s="95" customFormat="1" ht="11.4">
      <c r="A92" s="97" t="s">
        <v>116</v>
      </c>
      <c r="B92" s="190">
        <f t="shared" si="10"/>
        <v>0</v>
      </c>
      <c r="C92" s="190">
        <f t="shared" si="10"/>
        <v>0</v>
      </c>
      <c r="D92" s="190">
        <f t="shared" si="10"/>
        <v>0</v>
      </c>
      <c r="E92" s="188"/>
      <c r="F92" s="142">
        <f t="shared" si="11"/>
        <v>0</v>
      </c>
      <c r="G92" s="168" t="str">
        <f>IF(AND(B92&gt;= Readonly_Length_Matching_Rule!$B$22, B92&lt;=Readonly_Length_Matching_Rule!$C$22),"Pass","Fail")</f>
        <v>Pass</v>
      </c>
      <c r="H92" s="168" t="str">
        <f>IF(AND(C92&gt;= Readonly_Length_Matching_Rule!$D$22, C92&lt;=Readonly_Length_Matching_Rule!$E$22),"Pass","Fail")</f>
        <v>Fail</v>
      </c>
      <c r="I92" s="168" t="str">
        <f>IF(AND(D92&gt;= Readonly_Length_Matching_Rule!$F$22, D92&lt;=Readonly_Length_Matching_Rule!$G$22),"Pass","Fail")</f>
        <v>Fail</v>
      </c>
      <c r="J92" s="168" t="str">
        <f>IF(AND(E92&gt;= Readonly_Length_Matching_Rule!$H$22,E92&lt;= Readonly_Length_Matching_Rule!$I$22),"Pass","Fail")</f>
        <v>Fail</v>
      </c>
      <c r="K92" s="168" t="str">
        <f>IF(AND(F92&gt;= Readonly_Length_Matching_Rule!$B$13, F92&lt;=Readonly_Length_Matching_Rule!$C$13),"Pass","Fail")</f>
        <v>Fail</v>
      </c>
      <c r="L92" s="168" t="str">
        <f>IF(AND(F92&gt;= (Data_Strobe!$F$16-100), F92&lt;= (Data_Strobe!$F$16+100)),"Pass","Fail")</f>
        <v>Pass</v>
      </c>
      <c r="M92" s="113"/>
    </row>
    <row r="93" spans="1:17" s="95" customFormat="1" ht="11.4">
      <c r="A93" s="97" t="s">
        <v>117</v>
      </c>
      <c r="B93" s="190">
        <f t="shared" si="10"/>
        <v>0</v>
      </c>
      <c r="C93" s="190">
        <f t="shared" si="10"/>
        <v>0</v>
      </c>
      <c r="D93" s="190">
        <f t="shared" si="10"/>
        <v>0</v>
      </c>
      <c r="E93" s="188"/>
      <c r="F93" s="142">
        <f t="shared" si="11"/>
        <v>0</v>
      </c>
      <c r="G93" s="168" t="str">
        <f>IF(AND(B93&gt;= Readonly_Length_Matching_Rule!$B$22, B93&lt;=Readonly_Length_Matching_Rule!$C$22),"Pass","Fail")</f>
        <v>Pass</v>
      </c>
      <c r="H93" s="168" t="str">
        <f>IF(AND(C93&gt;= Readonly_Length_Matching_Rule!$D$22, C93&lt;=Readonly_Length_Matching_Rule!$E$22),"Pass","Fail")</f>
        <v>Fail</v>
      </c>
      <c r="I93" s="168" t="str">
        <f>IF(AND(D93&gt;= Readonly_Length_Matching_Rule!$F$22, D93&lt;=Readonly_Length_Matching_Rule!$G$22),"Pass","Fail")</f>
        <v>Fail</v>
      </c>
      <c r="J93" s="168" t="str">
        <f>IF(AND(E93&gt;= Readonly_Length_Matching_Rule!$H$22,E93&lt;= Readonly_Length_Matching_Rule!$I$22),"Pass","Fail")</f>
        <v>Fail</v>
      </c>
      <c r="K93" s="168" t="str">
        <f>IF(AND(F93&gt;= Readonly_Length_Matching_Rule!$B$13, F93&lt;=Readonly_Length_Matching_Rule!$C$13),"Pass","Fail")</f>
        <v>Fail</v>
      </c>
      <c r="L93" s="168" t="str">
        <f>IF(AND(F93&gt;= (Data_Strobe!$F$16-100), F93&lt;= (Data_Strobe!$F$16+100)),"Pass","Fail")</f>
        <v>Pass</v>
      </c>
      <c r="M93" s="113"/>
    </row>
    <row r="94" spans="1:17" s="95" customFormat="1" ht="12" thickBot="1">
      <c r="A94" s="132" t="s">
        <v>118</v>
      </c>
      <c r="B94" s="192">
        <f t="shared" si="10"/>
        <v>0</v>
      </c>
      <c r="C94" s="192">
        <f t="shared" si="10"/>
        <v>0</v>
      </c>
      <c r="D94" s="192">
        <f t="shared" si="10"/>
        <v>0</v>
      </c>
      <c r="E94" s="193"/>
      <c r="F94" s="194">
        <f>SUM(B94:E94)</f>
        <v>0</v>
      </c>
      <c r="G94" s="195" t="str">
        <f>IF(AND(B94&gt;= Readonly_Length_Matching_Rule!$B$22, B94&lt;=Readonly_Length_Matching_Rule!$C$22),"Pass","Fail")</f>
        <v>Pass</v>
      </c>
      <c r="H94" s="195" t="str">
        <f>IF(AND(C94&gt;= Readonly_Length_Matching_Rule!$D$22, C94&lt;=Readonly_Length_Matching_Rule!$E$22),"Pass","Fail")</f>
        <v>Fail</v>
      </c>
      <c r="I94" s="195" t="str">
        <f>IF(AND(D94&gt;= Readonly_Length_Matching_Rule!$F$22, D94&lt;=Readonly_Length_Matching_Rule!$G$22),"Pass","Fail")</f>
        <v>Fail</v>
      </c>
      <c r="J94" s="195" t="str">
        <f>IF(AND(E94&gt;= Readonly_Length_Matching_Rule!$H$22,E94&lt;= Readonly_Length_Matching_Rule!$I$22),"Pass","Fail")</f>
        <v>Fail</v>
      </c>
      <c r="K94" s="195" t="str">
        <f>IF(AND(F94&gt;= Readonly_Length_Matching_Rule!$B$13, F94&lt;=Readonly_Length_Matching_Rule!$C$13),"Pass","Fail")</f>
        <v>Fail</v>
      </c>
      <c r="L94" s="195" t="str">
        <f>IF(AND(F94&gt;= (Data_Strobe!$F$16-100), F94&lt;= (Data_Strobe!$F$16+100)),"Pass","Fail")</f>
        <v>Pass</v>
      </c>
      <c r="M94" s="136"/>
    </row>
    <row r="95" spans="1:17" ht="13.5" customHeight="1">
      <c r="A95" s="98"/>
      <c r="B95" s="99"/>
      <c r="C95" s="100"/>
      <c r="D95" s="100"/>
      <c r="E95" s="100"/>
      <c r="F95" s="98"/>
      <c r="G95" s="101"/>
      <c r="H95" s="101"/>
      <c r="I95" s="101"/>
      <c r="J95" s="101"/>
      <c r="K95" s="101"/>
      <c r="L95" s="101"/>
      <c r="M95" s="102"/>
      <c r="N95" s="99"/>
      <c r="O95" s="99"/>
      <c r="P95" s="99"/>
      <c r="Q95" s="99"/>
    </row>
    <row r="96" spans="1:17">
      <c r="A96" s="103"/>
      <c r="B96" s="103"/>
      <c r="C96" s="103"/>
      <c r="D96" s="103"/>
      <c r="E96" s="103"/>
      <c r="F96" s="103"/>
      <c r="G96" s="103"/>
      <c r="H96" s="103"/>
      <c r="I96" s="103"/>
      <c r="J96" s="103"/>
      <c r="K96" s="103"/>
    </row>
    <row r="97" spans="1:12" ht="14.25" customHeight="1">
      <c r="A97" s="103"/>
      <c r="B97" s="103"/>
      <c r="C97" s="103"/>
      <c r="D97" s="103"/>
      <c r="E97" s="103"/>
      <c r="F97" s="103"/>
      <c r="G97" s="103"/>
      <c r="H97" s="103"/>
      <c r="I97" s="103"/>
      <c r="J97" s="103"/>
      <c r="K97" s="103"/>
    </row>
    <row r="98" spans="1:12" ht="13.2">
      <c r="A98" s="103"/>
      <c r="B98" s="103"/>
      <c r="C98" s="103"/>
      <c r="D98"/>
      <c r="E98" s="105"/>
      <c r="F98" s="103"/>
      <c r="G98" s="105"/>
      <c r="H98" s="105"/>
      <c r="I98" s="105"/>
      <c r="J98" s="105"/>
      <c r="K98" s="105"/>
      <c r="L98" s="107"/>
    </row>
    <row r="99" spans="1:12" ht="16.2">
      <c r="A99" s="108" t="s">
        <v>219</v>
      </c>
      <c r="B99" s="103"/>
      <c r="C99" s="103"/>
      <c r="D99" s="103"/>
      <c r="E99" s="103"/>
      <c r="F99" s="103"/>
      <c r="G99" s="103"/>
      <c r="H99" s="103"/>
      <c r="I99" s="103"/>
      <c r="J99" s="103"/>
      <c r="K99" s="103"/>
    </row>
    <row r="100" spans="1:12">
      <c r="A100" s="103"/>
      <c r="B100" s="103"/>
      <c r="C100" s="103"/>
      <c r="D100" s="103"/>
      <c r="E100" s="103"/>
      <c r="F100" s="103"/>
      <c r="G100" s="103"/>
      <c r="H100" s="103"/>
      <c r="I100" s="103"/>
      <c r="J100" s="103"/>
      <c r="K100" s="103"/>
    </row>
    <row r="101" spans="1:12">
      <c r="A101" s="103"/>
      <c r="B101" s="103"/>
      <c r="C101" s="103"/>
      <c r="D101" s="103"/>
      <c r="E101" s="103"/>
      <c r="F101" s="103"/>
      <c r="G101" s="103"/>
      <c r="H101" s="103"/>
      <c r="I101" s="103"/>
      <c r="J101" s="103"/>
      <c r="K101" s="103"/>
    </row>
    <row r="102" spans="1:12">
      <c r="A102" s="103"/>
      <c r="B102" s="103"/>
      <c r="C102" s="103"/>
      <c r="D102" s="103"/>
      <c r="E102" s="103"/>
      <c r="F102" s="103"/>
      <c r="G102" s="103"/>
      <c r="H102" s="103"/>
      <c r="I102" s="103"/>
      <c r="J102" s="103"/>
      <c r="K102" s="103"/>
    </row>
    <row r="103" spans="1:12">
      <c r="A103" s="103"/>
      <c r="B103" s="103"/>
      <c r="C103" s="103"/>
      <c r="D103" s="103"/>
      <c r="E103" s="103"/>
      <c r="F103" s="103"/>
      <c r="G103" s="103"/>
      <c r="H103" s="103"/>
      <c r="I103" s="103"/>
      <c r="J103" s="103"/>
      <c r="K103" s="103"/>
    </row>
    <row r="104" spans="1:12">
      <c r="A104" s="103"/>
      <c r="B104" s="103"/>
      <c r="C104" s="103"/>
      <c r="D104" s="103"/>
      <c r="E104" s="103"/>
      <c r="F104" s="103"/>
      <c r="G104" s="103"/>
      <c r="H104" s="103"/>
      <c r="I104" s="103"/>
      <c r="J104" s="103"/>
      <c r="K104" s="103"/>
    </row>
    <row r="105" spans="1:12">
      <c r="A105" s="103"/>
      <c r="B105" s="103"/>
      <c r="C105" s="103"/>
      <c r="D105" s="103"/>
      <c r="E105" s="103"/>
      <c r="F105" s="103"/>
      <c r="G105" s="103"/>
      <c r="H105" s="103"/>
      <c r="I105" s="103"/>
      <c r="J105" s="103"/>
      <c r="K105" s="103"/>
    </row>
    <row r="106" spans="1:12">
      <c r="A106" s="103"/>
      <c r="B106" s="103"/>
      <c r="C106" s="103"/>
      <c r="D106" s="103"/>
      <c r="E106" s="103"/>
      <c r="F106" s="103"/>
      <c r="G106" s="103"/>
      <c r="H106" s="103"/>
      <c r="I106" s="103"/>
      <c r="J106" s="103"/>
      <c r="K106" s="103"/>
    </row>
    <row r="107" spans="1:12">
      <c r="A107" s="103"/>
      <c r="B107" s="103"/>
      <c r="C107" s="103"/>
      <c r="D107" s="103"/>
      <c r="E107" s="103"/>
      <c r="F107" s="103"/>
      <c r="G107" s="103"/>
      <c r="H107" s="103"/>
      <c r="I107" s="103"/>
      <c r="J107" s="103"/>
      <c r="K107" s="103"/>
    </row>
    <row r="108" spans="1:12">
      <c r="A108" s="103"/>
      <c r="B108" s="103"/>
      <c r="C108" s="103"/>
      <c r="D108" s="103"/>
      <c r="E108" s="103"/>
      <c r="F108" s="103"/>
      <c r="G108" s="103"/>
      <c r="H108" s="103"/>
      <c r="I108" s="103"/>
      <c r="J108" s="103"/>
      <c r="K108" s="103"/>
    </row>
    <row r="109" spans="1:12">
      <c r="A109" s="103"/>
      <c r="B109" s="103"/>
      <c r="C109" s="103"/>
      <c r="D109" s="103"/>
      <c r="E109" s="103"/>
      <c r="F109" s="103"/>
      <c r="G109" s="103"/>
      <c r="H109" s="103"/>
      <c r="I109" s="103"/>
      <c r="J109" s="103"/>
      <c r="K109" s="103"/>
    </row>
    <row r="110" spans="1:12">
      <c r="A110" s="103"/>
      <c r="B110" s="103"/>
      <c r="C110" s="103"/>
      <c r="D110" s="103"/>
      <c r="E110" s="103"/>
      <c r="F110" s="103"/>
      <c r="G110" s="103"/>
      <c r="H110" s="103"/>
      <c r="I110" s="103"/>
      <c r="J110" s="103"/>
      <c r="K110" s="103"/>
    </row>
    <row r="111" spans="1:12">
      <c r="A111" s="103"/>
      <c r="B111" s="103"/>
      <c r="C111" s="103"/>
      <c r="D111" s="103"/>
      <c r="E111" s="103"/>
      <c r="F111" s="103"/>
      <c r="G111" s="103"/>
      <c r="H111" s="103"/>
      <c r="I111" s="103"/>
      <c r="J111" s="103"/>
      <c r="K111" s="103"/>
    </row>
    <row r="112" spans="1:12">
      <c r="A112" s="103"/>
      <c r="B112" s="103"/>
      <c r="C112" s="103"/>
      <c r="D112" s="103"/>
      <c r="E112" s="103"/>
      <c r="F112" s="103"/>
      <c r="G112" s="103"/>
      <c r="H112" s="103"/>
      <c r="I112" s="103"/>
      <c r="J112" s="103"/>
      <c r="K112" s="103"/>
    </row>
    <row r="113" spans="1:11">
      <c r="A113" s="103"/>
      <c r="B113" s="103"/>
      <c r="C113" s="103"/>
      <c r="D113" s="103"/>
      <c r="E113" s="103"/>
      <c r="F113" s="103"/>
      <c r="G113" s="103"/>
      <c r="H113" s="103"/>
      <c r="I113" s="103"/>
      <c r="J113" s="103"/>
      <c r="K113" s="103"/>
    </row>
    <row r="114" spans="1:11">
      <c r="A114" s="103"/>
      <c r="B114" s="103"/>
      <c r="C114" s="103"/>
      <c r="D114" s="103"/>
      <c r="E114" s="103"/>
      <c r="F114" s="103"/>
      <c r="G114" s="103"/>
      <c r="H114" s="103"/>
      <c r="I114" s="103"/>
      <c r="J114" s="103"/>
      <c r="K114" s="103"/>
    </row>
    <row r="115" spans="1:11">
      <c r="A115" s="103"/>
      <c r="B115" s="103"/>
      <c r="C115" s="103"/>
      <c r="D115" s="103"/>
      <c r="E115" s="103"/>
      <c r="F115" s="103"/>
      <c r="G115" s="103"/>
      <c r="H115" s="103"/>
      <c r="I115" s="103"/>
      <c r="J115" s="103"/>
      <c r="K115" s="103"/>
    </row>
    <row r="116" spans="1:11">
      <c r="A116" s="103"/>
      <c r="B116" s="103"/>
      <c r="C116" s="103"/>
      <c r="D116" s="103"/>
      <c r="E116" s="103"/>
      <c r="F116" s="103"/>
      <c r="G116" s="103"/>
      <c r="H116" s="103"/>
      <c r="I116" s="103"/>
      <c r="J116" s="103"/>
      <c r="K116" s="103"/>
    </row>
    <row r="117" spans="1:11">
      <c r="A117" s="103"/>
      <c r="B117" s="103"/>
      <c r="C117" s="103"/>
      <c r="D117" s="103"/>
      <c r="E117" s="103"/>
      <c r="F117" s="103"/>
      <c r="G117" s="103"/>
      <c r="H117" s="103"/>
      <c r="I117" s="103"/>
      <c r="J117" s="103"/>
      <c r="K117" s="103"/>
    </row>
    <row r="118" spans="1:11">
      <c r="A118" s="103"/>
      <c r="B118" s="103"/>
      <c r="C118" s="103"/>
      <c r="D118" s="103"/>
      <c r="E118" s="103"/>
      <c r="F118" s="103"/>
      <c r="G118" s="103"/>
      <c r="H118" s="103"/>
      <c r="I118" s="103"/>
      <c r="J118" s="103"/>
      <c r="K118" s="103"/>
    </row>
    <row r="119" spans="1:11">
      <c r="A119" s="103"/>
      <c r="B119" s="103"/>
      <c r="C119" s="103"/>
      <c r="D119" s="103"/>
      <c r="E119" s="103"/>
      <c r="F119" s="103"/>
      <c r="G119" s="103"/>
      <c r="H119" s="103"/>
      <c r="I119" s="103"/>
      <c r="J119" s="103"/>
      <c r="K119" s="103"/>
    </row>
    <row r="120" spans="1:11">
      <c r="A120" s="103"/>
      <c r="B120" s="103"/>
      <c r="C120" s="103"/>
      <c r="D120" s="103"/>
      <c r="E120" s="103"/>
      <c r="F120" s="103"/>
      <c r="G120" s="103"/>
      <c r="H120" s="103"/>
      <c r="I120" s="103"/>
      <c r="J120" s="103"/>
      <c r="K120" s="103"/>
    </row>
    <row r="121" spans="1:11">
      <c r="A121" s="103"/>
      <c r="B121" s="103"/>
      <c r="C121" s="103"/>
      <c r="D121" s="103"/>
      <c r="E121" s="103"/>
      <c r="F121" s="103"/>
      <c r="G121" s="103"/>
      <c r="H121" s="103"/>
      <c r="I121" s="103"/>
      <c r="J121" s="103"/>
      <c r="K121" s="103"/>
    </row>
  </sheetData>
  <sheetProtection sheet="1" objects="1" scenarios="1"/>
  <protectedRanges>
    <protectedRange sqref="B95:C95" name="Range1_1_1"/>
    <protectedRange sqref="C52:C60 C40:C48 C75:C83 C29:C37 C17:C25 C7:C14" name="Range1_1_11_1_1_1"/>
    <protectedRange sqref="B52:B60 B40:B48 B75:B83 B63:D71 B6:B14 B17:B25 B29:B37 B86:D94 C6:E6" name="Range1_1_10_1_1_1_1"/>
  </protectedRanges>
  <phoneticPr fontId="0" type="noConversion"/>
  <conditionalFormatting sqref="G98">
    <cfRule type="cellIs" priority="1" stopIfTrue="1" operator="equal">
      <formula>"Pass"</formula>
    </cfRule>
    <cfRule type="cellIs" priority="2" stopIfTrue="1" operator="notEqual">
      <formula>"Pass"</formula>
    </cfRule>
  </conditionalFormatting>
  <conditionalFormatting sqref="G40:L48 G52:L60 G63:L71 G75:L83 G29:L37 G6:L14 G17:L25 G86:L95">
    <cfRule type="cellIs" dxfId="7" priority="3" stopIfTrue="1" operator="equal">
      <formula>"Pass"</formula>
    </cfRule>
    <cfRule type="cellIs" dxfId="6" priority="4" stopIfTrue="1" operator="notEqual">
      <formula>"pass"</formula>
    </cfRule>
  </conditionalFormatting>
  <conditionalFormatting sqref="A1:M1">
    <cfRule type="expression" dxfId="5" priority="5" stopIfTrue="1">
      <formula>#REF! = "Fail"</formula>
    </cfRule>
    <cfRule type="expression" dxfId="4" priority="6" stopIfTrue="1">
      <formula>#REF! = "Pass"</formula>
    </cfRule>
  </conditionalFormatting>
  <conditionalFormatting sqref="M6:M14 M17:M25 M29:M37 M40:M48 M52:M60 M63:M71 M75:M83 M86:M94">
    <cfRule type="cellIs" dxfId="3" priority="7" stopIfTrue="1" operator="lessThanOrEqual">
      <formula>3</formula>
    </cfRule>
    <cfRule type="cellIs" dxfId="2" priority="8" stopIfTrue="1" operator="greaterThan">
      <formula>3</formula>
    </cfRule>
  </conditionalFormatting>
  <dataValidations count="1">
    <dataValidation type="list" allowBlank="1" showInputMessage="1" showErrorMessage="1" sqref="M6:M14 M17:M25 M29:M37 M40:M48 M52:M60 M63:M71 M75:M83 M86:M94">
      <formula1>$Q$4:$Q$10</formula1>
    </dataValidation>
  </dataValidations>
  <pageMargins left="0.75" right="0.75" top="1" bottom="1" header="0.5" footer="0.5"/>
  <pageSetup orientation="landscape" r:id="rId1"/>
  <headerFooter alignWithMargins="0"/>
  <legacyDrawing r:id="rId2"/>
  <oleObjects>
    <oleObject progId="Visio.Drawing.11" shapeId="24577" r:id="rId3"/>
  </oleObjects>
</worksheet>
</file>

<file path=xl/worksheets/sheet9.xml><?xml version="1.0" encoding="utf-8"?>
<worksheet xmlns="http://schemas.openxmlformats.org/spreadsheetml/2006/main" xmlns:r="http://schemas.openxmlformats.org/officeDocument/2006/relationships">
  <sheetPr codeName="Sheet15" enableFormatConditionsCalculation="0">
    <tabColor indexed="63"/>
  </sheetPr>
  <dimension ref="A1:AF69"/>
  <sheetViews>
    <sheetView workbookViewId="0">
      <selection activeCell="C29" sqref="C29"/>
    </sheetView>
  </sheetViews>
  <sheetFormatPr defaultColWidth="9.109375" defaultRowHeight="11.4"/>
  <cols>
    <col min="1" max="1" width="32.88671875" style="55" customWidth="1"/>
    <col min="2" max="7" width="15" style="76" customWidth="1"/>
    <col min="8" max="15" width="15" style="55" customWidth="1"/>
    <col min="16" max="16384" width="9.109375" style="55"/>
  </cols>
  <sheetData>
    <row r="1" spans="1:32" ht="12.6">
      <c r="A1" s="77"/>
      <c r="B1" s="54"/>
      <c r="C1" s="54"/>
      <c r="D1" s="54"/>
      <c r="E1" s="54"/>
      <c r="F1" s="54"/>
      <c r="G1" s="54"/>
      <c r="H1" s="53"/>
      <c r="I1" s="53"/>
      <c r="J1" s="53"/>
      <c r="K1" s="53"/>
      <c r="L1" s="53"/>
      <c r="M1" s="53"/>
      <c r="N1" s="53"/>
      <c r="O1" s="53"/>
      <c r="P1" s="53"/>
      <c r="Q1" s="53"/>
      <c r="R1" s="53"/>
      <c r="S1" s="53"/>
      <c r="T1" s="53"/>
      <c r="U1" s="53"/>
      <c r="V1" s="53"/>
      <c r="W1" s="53"/>
      <c r="X1" s="53"/>
      <c r="Y1" s="53"/>
      <c r="Z1" s="53"/>
      <c r="AA1" s="53"/>
      <c r="AB1" s="53"/>
      <c r="AC1" s="53"/>
      <c r="AD1" s="53"/>
      <c r="AE1" s="53"/>
      <c r="AF1" s="53"/>
    </row>
    <row r="2" spans="1:32">
      <c r="A2" s="56" t="s">
        <v>30</v>
      </c>
      <c r="B2" s="57" t="s">
        <v>2</v>
      </c>
      <c r="C2" s="57" t="s">
        <v>3</v>
      </c>
      <c r="D2" s="58"/>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row>
    <row r="3" spans="1:32">
      <c r="A3" s="59" t="s">
        <v>129</v>
      </c>
      <c r="B3" s="60" t="s">
        <v>133</v>
      </c>
      <c r="C3" s="60" t="s">
        <v>134</v>
      </c>
      <c r="D3" s="58"/>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row>
    <row r="4" spans="1:32" ht="12.75" hidden="1" customHeight="1">
      <c r="A4" s="59" t="s">
        <v>6</v>
      </c>
      <c r="B4" s="60" t="s">
        <v>135</v>
      </c>
      <c r="C4" s="60"/>
      <c r="D4" s="58"/>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row>
    <row r="5" spans="1:32">
      <c r="A5" s="59" t="s">
        <v>130</v>
      </c>
      <c r="B5" s="60" t="s">
        <v>133</v>
      </c>
      <c r="C5" s="60" t="s">
        <v>138</v>
      </c>
      <c r="D5" s="58"/>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row>
    <row r="6" spans="1:32">
      <c r="A6" s="59" t="s">
        <v>131</v>
      </c>
      <c r="B6" s="60" t="s">
        <v>136</v>
      </c>
      <c r="C6" s="60" t="s">
        <v>138</v>
      </c>
      <c r="D6" s="58"/>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row>
    <row r="7" spans="1:32">
      <c r="A7" s="59" t="s">
        <v>132</v>
      </c>
      <c r="B7" s="60" t="s">
        <v>137</v>
      </c>
      <c r="C7" s="60" t="s">
        <v>139</v>
      </c>
      <c r="D7" s="58"/>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row>
    <row r="8" spans="1:32">
      <c r="A8" s="61"/>
      <c r="B8" s="62"/>
      <c r="C8" s="62"/>
      <c r="D8" s="58"/>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row>
    <row r="9" spans="1:32">
      <c r="A9" s="56" t="s">
        <v>31</v>
      </c>
      <c r="B9" s="57" t="s">
        <v>2</v>
      </c>
      <c r="C9" s="57" t="s">
        <v>3</v>
      </c>
      <c r="D9" s="5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row>
    <row r="10" spans="1:32">
      <c r="A10" s="63" t="s">
        <v>128</v>
      </c>
      <c r="B10" s="64">
        <v>2000</v>
      </c>
      <c r="C10" s="65">
        <v>2600</v>
      </c>
      <c r="D10" s="58"/>
      <c r="E10" s="66"/>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row>
    <row r="11" spans="1:32">
      <c r="A11" s="63" t="s">
        <v>187</v>
      </c>
      <c r="B11" s="64">
        <v>2000</v>
      </c>
      <c r="C11" s="65">
        <v>2750</v>
      </c>
      <c r="D11" s="58"/>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row>
    <row r="12" spans="1:32">
      <c r="A12" s="63" t="s">
        <v>185</v>
      </c>
      <c r="B12" s="64">
        <v>2000</v>
      </c>
      <c r="C12" s="65">
        <v>3000</v>
      </c>
      <c r="D12" s="58"/>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row>
    <row r="13" spans="1:32">
      <c r="A13" s="63" t="s">
        <v>127</v>
      </c>
      <c r="B13" s="64">
        <v>2250</v>
      </c>
      <c r="C13" s="65">
        <v>2850</v>
      </c>
      <c r="D13" s="58"/>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row>
    <row r="14" spans="1:32">
      <c r="A14" s="67"/>
      <c r="B14" s="68"/>
      <c r="C14" s="69"/>
      <c r="D14" s="68"/>
      <c r="E14" s="69"/>
      <c r="F14" s="68"/>
      <c r="G14" s="69"/>
      <c r="H14" s="70"/>
      <c r="I14" s="53"/>
      <c r="J14" s="53"/>
      <c r="K14" s="53"/>
      <c r="L14" s="53"/>
      <c r="M14" s="53"/>
      <c r="N14" s="53"/>
      <c r="O14" s="53"/>
      <c r="P14" s="53"/>
      <c r="Q14" s="53"/>
      <c r="R14" s="53"/>
      <c r="S14" s="53"/>
      <c r="T14" s="53"/>
      <c r="U14" s="53"/>
      <c r="V14" s="53"/>
      <c r="W14" s="53"/>
      <c r="X14" s="53"/>
      <c r="Y14" s="53"/>
      <c r="Z14" s="53"/>
      <c r="AA14" s="53"/>
      <c r="AB14" s="53"/>
      <c r="AC14" s="53"/>
      <c r="AD14" s="53"/>
      <c r="AE14" s="53"/>
      <c r="AF14" s="53"/>
    </row>
    <row r="15" spans="1:32">
      <c r="A15" s="67"/>
      <c r="B15" s="68"/>
      <c r="C15" s="69"/>
      <c r="D15" s="68"/>
      <c r="E15" s="69"/>
      <c r="F15" s="68"/>
      <c r="G15" s="69"/>
      <c r="H15" s="69"/>
      <c r="I15" s="53"/>
      <c r="J15" s="53"/>
      <c r="K15" s="53"/>
      <c r="L15" s="53"/>
      <c r="M15" s="53"/>
      <c r="N15" s="53"/>
      <c r="O15" s="53"/>
      <c r="P15" s="53"/>
      <c r="Q15" s="53"/>
      <c r="R15" s="53"/>
      <c r="S15" s="53"/>
      <c r="T15" s="53"/>
      <c r="U15" s="53"/>
      <c r="V15" s="53"/>
      <c r="W15" s="53"/>
      <c r="X15" s="53"/>
      <c r="Y15" s="53"/>
      <c r="Z15" s="53"/>
      <c r="AA15" s="53"/>
      <c r="AB15" s="53"/>
      <c r="AC15" s="53"/>
      <c r="AD15" s="53"/>
      <c r="AE15" s="53"/>
      <c r="AF15" s="53"/>
    </row>
    <row r="16" spans="1:32">
      <c r="A16" s="53"/>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row>
    <row r="17" spans="1:32">
      <c r="A17" s="230" t="s">
        <v>12</v>
      </c>
      <c r="B17" s="231" t="s">
        <v>27</v>
      </c>
      <c r="C17" s="231"/>
      <c r="D17" s="231" t="s">
        <v>28</v>
      </c>
      <c r="E17" s="231"/>
      <c r="F17" s="231" t="s">
        <v>126</v>
      </c>
      <c r="G17" s="231"/>
      <c r="H17" s="231" t="s">
        <v>17</v>
      </c>
      <c r="I17" s="231"/>
      <c r="J17" s="231" t="s">
        <v>18</v>
      </c>
      <c r="K17" s="231"/>
      <c r="L17" s="231" t="s">
        <v>19</v>
      </c>
      <c r="M17" s="231"/>
      <c r="N17" s="229" t="s">
        <v>32</v>
      </c>
      <c r="O17" s="229"/>
      <c r="P17" s="53"/>
      <c r="Q17" s="53"/>
      <c r="R17" s="53"/>
      <c r="S17" s="53"/>
      <c r="T17" s="53"/>
      <c r="U17" s="53"/>
      <c r="V17" s="53"/>
      <c r="W17" s="53"/>
      <c r="X17" s="53"/>
      <c r="Y17" s="53"/>
      <c r="Z17" s="53"/>
      <c r="AA17" s="53"/>
      <c r="AB17" s="53"/>
      <c r="AC17" s="53"/>
      <c r="AD17" s="53"/>
      <c r="AE17" s="53"/>
      <c r="AF17" s="53"/>
    </row>
    <row r="18" spans="1:32">
      <c r="A18" s="230"/>
      <c r="B18" s="57" t="s">
        <v>2</v>
      </c>
      <c r="C18" s="57" t="s">
        <v>3</v>
      </c>
      <c r="D18" s="57" t="s">
        <v>2</v>
      </c>
      <c r="E18" s="57" t="s">
        <v>3</v>
      </c>
      <c r="F18" s="57" t="s">
        <v>2</v>
      </c>
      <c r="G18" s="57" t="s">
        <v>3</v>
      </c>
      <c r="H18" s="57" t="s">
        <v>2</v>
      </c>
      <c r="I18" s="57" t="s">
        <v>3</v>
      </c>
      <c r="J18" s="57" t="s">
        <v>2</v>
      </c>
      <c r="K18" s="57" t="s">
        <v>3</v>
      </c>
      <c r="L18" s="57" t="s">
        <v>2</v>
      </c>
      <c r="M18" s="57" t="s">
        <v>3</v>
      </c>
      <c r="N18" s="71" t="s">
        <v>2</v>
      </c>
      <c r="O18" s="71" t="s">
        <v>3</v>
      </c>
      <c r="P18" s="53"/>
      <c r="Q18" s="53"/>
      <c r="R18" s="53"/>
      <c r="S18" s="53"/>
      <c r="T18" s="53"/>
      <c r="U18" s="53"/>
      <c r="V18" s="53"/>
      <c r="W18" s="53"/>
      <c r="X18" s="53"/>
      <c r="Y18" s="53"/>
      <c r="Z18" s="53"/>
      <c r="AA18" s="53"/>
      <c r="AB18" s="53"/>
      <c r="AC18" s="53"/>
      <c r="AD18" s="53"/>
      <c r="AE18" s="53"/>
      <c r="AF18" s="53"/>
    </row>
    <row r="19" spans="1:32">
      <c r="A19" s="72" t="s">
        <v>13</v>
      </c>
      <c r="B19" s="73">
        <v>0</v>
      </c>
      <c r="C19" s="73">
        <v>100</v>
      </c>
      <c r="D19" s="74">
        <v>100</v>
      </c>
      <c r="E19" s="74">
        <v>700</v>
      </c>
      <c r="F19" s="73">
        <v>1200</v>
      </c>
      <c r="G19" s="73">
        <v>1400</v>
      </c>
      <c r="H19" s="74">
        <v>250</v>
      </c>
      <c r="I19" s="74">
        <v>400</v>
      </c>
      <c r="J19" s="73">
        <v>200</v>
      </c>
      <c r="K19" s="73">
        <v>350</v>
      </c>
      <c r="L19" s="74">
        <v>30</v>
      </c>
      <c r="M19" s="74">
        <v>50</v>
      </c>
      <c r="N19" s="74">
        <v>550</v>
      </c>
      <c r="O19" s="74">
        <v>650</v>
      </c>
      <c r="P19" s="53"/>
      <c r="Q19" s="53"/>
      <c r="R19" s="53"/>
      <c r="S19" s="53"/>
      <c r="T19" s="53"/>
      <c r="U19" s="53"/>
      <c r="V19" s="53"/>
      <c r="W19" s="53"/>
      <c r="X19" s="53"/>
      <c r="Y19" s="53"/>
      <c r="Z19" s="53"/>
      <c r="AA19" s="53"/>
      <c r="AB19" s="53"/>
      <c r="AC19" s="53"/>
      <c r="AD19" s="53"/>
      <c r="AE19" s="53"/>
      <c r="AF19" s="53"/>
    </row>
    <row r="20" spans="1:32">
      <c r="A20" s="72" t="s">
        <v>14</v>
      </c>
      <c r="B20" s="73">
        <v>0</v>
      </c>
      <c r="C20" s="73">
        <v>250</v>
      </c>
      <c r="D20" s="74">
        <v>100</v>
      </c>
      <c r="E20" s="74">
        <v>2000</v>
      </c>
      <c r="F20" s="73">
        <v>50</v>
      </c>
      <c r="G20" s="73">
        <v>1500</v>
      </c>
      <c r="H20" s="74">
        <v>50</v>
      </c>
      <c r="I20" s="74">
        <v>600</v>
      </c>
      <c r="J20" s="73">
        <v>50</v>
      </c>
      <c r="K20" s="73">
        <v>250</v>
      </c>
      <c r="L20" s="74">
        <v>10</v>
      </c>
      <c r="M20" s="74">
        <v>100</v>
      </c>
      <c r="N20" s="74" t="s">
        <v>33</v>
      </c>
      <c r="O20" s="74">
        <v>630</v>
      </c>
      <c r="P20" s="53"/>
      <c r="Q20" s="53"/>
      <c r="R20" s="53"/>
      <c r="S20" s="53"/>
      <c r="T20" s="53"/>
      <c r="U20" s="53"/>
      <c r="V20" s="53"/>
      <c r="W20" s="53"/>
      <c r="X20" s="53"/>
      <c r="Y20" s="53"/>
      <c r="Z20" s="53"/>
      <c r="AA20" s="53"/>
      <c r="AB20" s="53"/>
      <c r="AC20" s="53"/>
      <c r="AD20" s="53"/>
      <c r="AE20" s="53"/>
      <c r="AF20" s="53"/>
    </row>
    <row r="21" spans="1:32">
      <c r="A21" s="72" t="s">
        <v>29</v>
      </c>
      <c r="B21" s="73">
        <v>0</v>
      </c>
      <c r="C21" s="73">
        <v>250</v>
      </c>
      <c r="D21" s="74">
        <v>100</v>
      </c>
      <c r="E21" s="74">
        <v>2750</v>
      </c>
      <c r="F21" s="73">
        <v>50</v>
      </c>
      <c r="G21" s="73">
        <v>1500</v>
      </c>
      <c r="H21" s="74">
        <v>50</v>
      </c>
      <c r="I21" s="74">
        <v>650</v>
      </c>
      <c r="J21" s="73">
        <v>50</v>
      </c>
      <c r="K21" s="73">
        <v>200</v>
      </c>
      <c r="L21" s="74">
        <v>10</v>
      </c>
      <c r="M21" s="74">
        <v>100</v>
      </c>
      <c r="N21" s="75"/>
      <c r="O21" s="75"/>
      <c r="P21" s="53"/>
      <c r="Q21" s="53"/>
      <c r="R21" s="53"/>
      <c r="S21" s="53"/>
      <c r="T21" s="53"/>
      <c r="U21" s="53"/>
      <c r="V21" s="53"/>
      <c r="W21" s="53"/>
      <c r="X21" s="53"/>
      <c r="Y21" s="53"/>
      <c r="Z21" s="53"/>
      <c r="AA21" s="53"/>
      <c r="AB21" s="53"/>
      <c r="AC21" s="53"/>
      <c r="AD21" s="53"/>
      <c r="AE21" s="53"/>
      <c r="AF21" s="53"/>
    </row>
    <row r="22" spans="1:32">
      <c r="A22" s="72" t="s">
        <v>16</v>
      </c>
      <c r="B22" s="73">
        <v>0</v>
      </c>
      <c r="C22" s="73">
        <v>250</v>
      </c>
      <c r="D22" s="74">
        <v>50</v>
      </c>
      <c r="E22" s="74">
        <v>2500</v>
      </c>
      <c r="F22" s="73">
        <v>400</v>
      </c>
      <c r="G22" s="73">
        <v>650</v>
      </c>
      <c r="H22" s="74">
        <v>100</v>
      </c>
      <c r="I22" s="74">
        <v>250</v>
      </c>
      <c r="J22" s="75"/>
      <c r="K22" s="75"/>
      <c r="L22" s="75"/>
      <c r="M22" s="75"/>
      <c r="N22" s="75"/>
      <c r="O22" s="75"/>
      <c r="P22" s="53"/>
      <c r="Q22" s="53"/>
      <c r="R22" s="53"/>
      <c r="S22" s="53"/>
      <c r="T22" s="53"/>
      <c r="U22" s="53"/>
      <c r="V22" s="53"/>
      <c r="W22" s="53"/>
      <c r="X22" s="53"/>
      <c r="Y22" s="53"/>
      <c r="Z22" s="53"/>
      <c r="AA22" s="53"/>
      <c r="AB22" s="53"/>
      <c r="AC22" s="53"/>
      <c r="AD22" s="53"/>
      <c r="AE22" s="53"/>
      <c r="AF22" s="53"/>
    </row>
    <row r="23" spans="1:32">
      <c r="A23" s="72" t="s">
        <v>15</v>
      </c>
      <c r="B23" s="73">
        <v>0</v>
      </c>
      <c r="C23" s="73">
        <v>150</v>
      </c>
      <c r="D23" s="74">
        <v>50</v>
      </c>
      <c r="E23" s="74">
        <v>2500</v>
      </c>
      <c r="F23" s="73">
        <v>350</v>
      </c>
      <c r="G23" s="73">
        <v>420</v>
      </c>
      <c r="H23" s="74">
        <v>100</v>
      </c>
      <c r="I23" s="74">
        <v>160</v>
      </c>
      <c r="J23" s="75"/>
      <c r="K23" s="75"/>
      <c r="L23" s="75"/>
      <c r="M23" s="75"/>
      <c r="N23" s="75"/>
      <c r="O23" s="75"/>
      <c r="P23" s="53"/>
      <c r="Q23" s="53"/>
      <c r="R23" s="53"/>
      <c r="S23" s="53"/>
      <c r="T23" s="53"/>
      <c r="U23" s="53"/>
      <c r="V23" s="53"/>
      <c r="W23" s="53"/>
      <c r="X23" s="53"/>
      <c r="Y23" s="53"/>
      <c r="Z23" s="53"/>
      <c r="AA23" s="53"/>
      <c r="AB23" s="53"/>
      <c r="AC23" s="53"/>
      <c r="AD23" s="53"/>
      <c r="AE23" s="53"/>
      <c r="AF23" s="53"/>
    </row>
    <row r="24" spans="1:32">
      <c r="A24" s="53"/>
      <c r="B24" s="54"/>
      <c r="C24" s="54"/>
      <c r="D24" s="54"/>
      <c r="E24" s="54"/>
      <c r="F24" s="54"/>
      <c r="G24" s="54"/>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row>
    <row r="25" spans="1:32">
      <c r="A25" s="53"/>
      <c r="B25" s="54"/>
      <c r="C25" s="54"/>
      <c r="D25" s="54"/>
      <c r="E25" s="54"/>
      <c r="F25" s="54"/>
      <c r="G25" s="54"/>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row>
    <row r="26" spans="1:32">
      <c r="A26" s="53"/>
      <c r="B26" s="54"/>
      <c r="C26" s="54"/>
      <c r="D26" s="54"/>
      <c r="E26" s="54"/>
      <c r="F26" s="54"/>
      <c r="G26" s="54"/>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row>
    <row r="27" spans="1:32">
      <c r="A27" s="53"/>
      <c r="B27" s="54"/>
      <c r="C27" s="54"/>
      <c r="D27" s="54"/>
      <c r="E27" s="54"/>
      <c r="F27" s="54"/>
      <c r="G27" s="54"/>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row>
    <row r="28" spans="1:32">
      <c r="A28" s="53"/>
      <c r="B28" s="54"/>
      <c r="C28" s="54"/>
      <c r="D28" s="54"/>
      <c r="E28" s="54"/>
      <c r="F28" s="54"/>
      <c r="G28" s="54"/>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row>
    <row r="29" spans="1:32">
      <c r="A29" s="53"/>
      <c r="B29" s="54"/>
      <c r="C29" s="54"/>
      <c r="D29" s="54"/>
      <c r="E29" s="54"/>
      <c r="F29" s="54"/>
      <c r="G29" s="54"/>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row>
    <row r="30" spans="1:32">
      <c r="A30" s="53"/>
      <c r="B30" s="54"/>
      <c r="C30" s="54"/>
      <c r="D30" s="54"/>
      <c r="E30" s="54"/>
      <c r="F30" s="54"/>
      <c r="G30" s="54"/>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row>
    <row r="31" spans="1:32">
      <c r="A31" s="53"/>
      <c r="B31" s="54"/>
      <c r="C31" s="54"/>
      <c r="D31" s="54"/>
      <c r="E31" s="54"/>
      <c r="F31" s="54"/>
      <c r="G31" s="54"/>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row>
    <row r="32" spans="1:32">
      <c r="A32" s="53"/>
      <c r="B32" s="54"/>
      <c r="C32" s="54"/>
      <c r="D32" s="54"/>
      <c r="E32" s="54"/>
      <c r="F32" s="54"/>
      <c r="G32" s="54"/>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row>
    <row r="33" spans="1:32">
      <c r="A33" s="53"/>
      <c r="B33" s="54"/>
      <c r="C33" s="54"/>
      <c r="D33" s="54"/>
      <c r="E33" s="54"/>
      <c r="F33" s="54"/>
      <c r="G33" s="54"/>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row>
    <row r="34" spans="1:32">
      <c r="A34" s="53"/>
      <c r="B34" s="54"/>
      <c r="C34" s="54"/>
      <c r="D34" s="54"/>
      <c r="E34" s="54"/>
      <c r="F34" s="54"/>
      <c r="G34" s="54"/>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row>
    <row r="35" spans="1:32">
      <c r="A35" s="53"/>
      <c r="B35" s="54"/>
      <c r="C35" s="54"/>
      <c r="D35" s="54"/>
      <c r="E35" s="54"/>
      <c r="F35" s="54"/>
      <c r="G35" s="54"/>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row>
    <row r="36" spans="1:32">
      <c r="A36" s="53"/>
      <c r="B36" s="54"/>
      <c r="C36" s="54"/>
      <c r="D36" s="54"/>
      <c r="E36" s="54"/>
      <c r="F36" s="54"/>
      <c r="G36" s="54"/>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row>
    <row r="37" spans="1:32">
      <c r="A37" s="53"/>
      <c r="B37" s="54"/>
      <c r="C37" s="54"/>
      <c r="D37" s="54"/>
      <c r="E37" s="54"/>
      <c r="F37" s="54"/>
      <c r="G37" s="54"/>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row>
    <row r="38" spans="1:32">
      <c r="A38" s="53"/>
      <c r="B38" s="54"/>
      <c r="C38" s="54"/>
      <c r="D38" s="54"/>
      <c r="E38" s="54"/>
      <c r="F38" s="54"/>
      <c r="G38" s="54"/>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row>
    <row r="39" spans="1:32">
      <c r="A39" s="53"/>
      <c r="B39" s="54"/>
      <c r="C39" s="54"/>
      <c r="D39" s="54"/>
      <c r="E39" s="54"/>
      <c r="F39" s="54"/>
      <c r="G39" s="54"/>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row>
    <row r="40" spans="1:32">
      <c r="A40" s="53"/>
      <c r="B40" s="54"/>
      <c r="C40" s="54"/>
      <c r="D40" s="54"/>
      <c r="E40" s="54"/>
      <c r="F40" s="54"/>
      <c r="G40" s="54"/>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row>
    <row r="41" spans="1:32">
      <c r="A41" s="53"/>
      <c r="B41" s="54"/>
      <c r="C41" s="54"/>
      <c r="D41" s="54"/>
      <c r="E41" s="54"/>
      <c r="F41" s="54"/>
      <c r="G41" s="54"/>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row>
    <row r="42" spans="1:32">
      <c r="A42" s="53"/>
      <c r="B42" s="54"/>
      <c r="C42" s="54"/>
      <c r="D42" s="54"/>
      <c r="E42" s="54"/>
      <c r="F42" s="54"/>
      <c r="G42" s="54"/>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row>
    <row r="43" spans="1:32">
      <c r="A43" s="53"/>
      <c r="B43" s="54"/>
      <c r="C43" s="54"/>
      <c r="D43" s="54"/>
      <c r="E43" s="54"/>
      <c r="F43" s="54"/>
      <c r="G43" s="54"/>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row>
    <row r="44" spans="1:32">
      <c r="A44" s="53"/>
      <c r="B44" s="54"/>
      <c r="C44" s="54"/>
      <c r="D44" s="54"/>
      <c r="E44" s="54"/>
      <c r="F44" s="54"/>
      <c r="G44" s="54"/>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row>
    <row r="45" spans="1:32">
      <c r="A45" s="53"/>
      <c r="B45" s="54"/>
      <c r="C45" s="54"/>
      <c r="D45" s="54"/>
      <c r="E45" s="54"/>
      <c r="F45" s="54"/>
      <c r="G45" s="54"/>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row>
    <row r="46" spans="1:32">
      <c r="A46" s="53"/>
      <c r="B46" s="54"/>
      <c r="C46" s="54"/>
      <c r="D46" s="54"/>
      <c r="E46" s="54"/>
      <c r="F46" s="54"/>
      <c r="G46" s="54"/>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row>
    <row r="47" spans="1:32">
      <c r="A47" s="53"/>
      <c r="B47" s="54"/>
      <c r="C47" s="54"/>
      <c r="D47" s="54"/>
      <c r="E47" s="54"/>
      <c r="F47" s="54"/>
      <c r="G47" s="54"/>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row>
    <row r="48" spans="1:32">
      <c r="A48" s="53"/>
      <c r="B48" s="54"/>
      <c r="C48" s="54"/>
      <c r="D48" s="54"/>
      <c r="E48" s="54"/>
      <c r="F48" s="54"/>
      <c r="G48" s="54"/>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row>
    <row r="49" spans="1:32">
      <c r="A49" s="53"/>
      <c r="B49" s="54"/>
      <c r="C49" s="54"/>
      <c r="D49" s="54"/>
      <c r="E49" s="54"/>
      <c r="F49" s="54"/>
      <c r="G49" s="54"/>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row>
    <row r="50" spans="1:32">
      <c r="A50" s="53"/>
      <c r="B50" s="54"/>
      <c r="C50" s="54"/>
      <c r="D50" s="54"/>
      <c r="E50" s="54"/>
      <c r="F50" s="54"/>
      <c r="G50" s="54"/>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row>
    <row r="51" spans="1:32">
      <c r="A51" s="53"/>
      <c r="B51" s="54"/>
      <c r="C51" s="54"/>
      <c r="D51" s="54"/>
      <c r="E51" s="54"/>
      <c r="F51" s="54"/>
      <c r="G51" s="54"/>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row>
    <row r="52" spans="1:32">
      <c r="A52" s="53"/>
      <c r="B52" s="54"/>
      <c r="C52" s="54"/>
      <c r="D52" s="54"/>
      <c r="E52" s="54"/>
      <c r="F52" s="54"/>
      <c r="G52" s="54"/>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row>
    <row r="53" spans="1:32">
      <c r="A53" s="53"/>
      <c r="B53" s="54"/>
      <c r="C53" s="54"/>
      <c r="D53" s="54"/>
      <c r="E53" s="54"/>
      <c r="F53" s="54"/>
      <c r="G53" s="54"/>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row>
    <row r="54" spans="1:32">
      <c r="A54" s="53"/>
      <c r="B54" s="54"/>
      <c r="C54" s="54"/>
      <c r="D54" s="54"/>
      <c r="E54" s="54"/>
      <c r="F54" s="54"/>
      <c r="G54" s="54"/>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row>
    <row r="55" spans="1:32">
      <c r="A55" s="53"/>
      <c r="B55" s="54"/>
      <c r="C55" s="54"/>
      <c r="D55" s="54"/>
      <c r="E55" s="54"/>
      <c r="F55" s="54"/>
      <c r="G55" s="54"/>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row>
    <row r="56" spans="1:32">
      <c r="A56" s="53"/>
      <c r="B56" s="54"/>
      <c r="C56" s="54"/>
      <c r="D56" s="54"/>
      <c r="E56" s="54"/>
      <c r="F56" s="54"/>
      <c r="G56" s="54"/>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row>
    <row r="57" spans="1:32">
      <c r="A57" s="53"/>
      <c r="B57" s="54"/>
      <c r="C57" s="54"/>
      <c r="D57" s="54"/>
      <c r="E57" s="54"/>
      <c r="F57" s="54"/>
      <c r="G57" s="54"/>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row>
    <row r="58" spans="1:32">
      <c r="A58" s="53"/>
      <c r="B58" s="54"/>
      <c r="C58" s="54"/>
      <c r="D58" s="54"/>
      <c r="E58" s="54"/>
      <c r="F58" s="54"/>
      <c r="G58" s="54"/>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row>
    <row r="59" spans="1:32">
      <c r="A59" s="53"/>
      <c r="B59" s="54"/>
      <c r="C59" s="54"/>
      <c r="D59" s="54"/>
      <c r="E59" s="54"/>
      <c r="F59" s="54"/>
      <c r="G59" s="54"/>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row>
    <row r="60" spans="1:32">
      <c r="A60" s="53"/>
      <c r="B60" s="54"/>
      <c r="C60" s="54"/>
      <c r="D60" s="54"/>
      <c r="E60" s="54"/>
      <c r="F60" s="54"/>
      <c r="G60" s="54"/>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row>
    <row r="61" spans="1:32">
      <c r="A61" s="53"/>
      <c r="B61" s="54"/>
      <c r="C61" s="54"/>
      <c r="D61" s="54"/>
      <c r="E61" s="54"/>
      <c r="F61" s="54"/>
      <c r="G61" s="54"/>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row>
    <row r="62" spans="1:32">
      <c r="A62" s="53"/>
      <c r="B62" s="54"/>
      <c r="C62" s="54"/>
      <c r="D62" s="54"/>
      <c r="E62" s="54"/>
      <c r="F62" s="54"/>
      <c r="G62" s="54"/>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row>
    <row r="63" spans="1:32">
      <c r="A63" s="53"/>
      <c r="B63" s="54"/>
      <c r="C63" s="54"/>
      <c r="D63" s="54"/>
      <c r="E63" s="54"/>
      <c r="F63" s="54"/>
      <c r="G63" s="54"/>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row>
    <row r="64" spans="1:32">
      <c r="A64" s="53"/>
      <c r="B64" s="54"/>
      <c r="C64" s="54"/>
      <c r="D64" s="54"/>
      <c r="E64" s="54"/>
      <c r="F64" s="54"/>
      <c r="G64" s="54"/>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row>
    <row r="65" spans="1:32">
      <c r="A65" s="53"/>
      <c r="B65" s="54"/>
      <c r="C65" s="54"/>
      <c r="D65" s="54"/>
      <c r="E65" s="54"/>
      <c r="F65" s="54"/>
      <c r="G65" s="54"/>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row>
    <row r="66" spans="1:32">
      <c r="A66" s="53"/>
      <c r="B66" s="54"/>
      <c r="C66" s="54"/>
      <c r="D66" s="54"/>
      <c r="E66" s="54"/>
      <c r="F66" s="54"/>
      <c r="G66" s="54"/>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row>
    <row r="67" spans="1:32">
      <c r="A67" s="53"/>
      <c r="B67" s="54"/>
      <c r="C67" s="54"/>
      <c r="D67" s="54"/>
      <c r="E67" s="54"/>
      <c r="F67" s="54"/>
      <c r="G67" s="54"/>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row>
    <row r="68" spans="1:32">
      <c r="A68" s="53"/>
      <c r="B68" s="54"/>
      <c r="C68" s="54"/>
      <c r="D68" s="54"/>
      <c r="E68" s="54"/>
      <c r="F68" s="54"/>
      <c r="G68" s="54"/>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row>
    <row r="69" spans="1:32">
      <c r="A69" s="53"/>
      <c r="B69" s="54"/>
      <c r="C69" s="54"/>
      <c r="D69" s="54"/>
      <c r="E69" s="54"/>
      <c r="F69" s="54"/>
      <c r="G69" s="54"/>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row>
  </sheetData>
  <sheetProtection sheet="1" objects="1" scenarios="1"/>
  <mergeCells count="8">
    <mergeCell ref="N17:O17"/>
    <mergeCell ref="A17:A18"/>
    <mergeCell ref="L17:M17"/>
    <mergeCell ref="B17:C17"/>
    <mergeCell ref="H17:I17"/>
    <mergeCell ref="J17:K17"/>
    <mergeCell ref="D17:E17"/>
    <mergeCell ref="F17:G17"/>
  </mergeCells>
  <phoneticPr fontId="2" type="noConversion"/>
  <conditionalFormatting sqref="A1">
    <cfRule type="expression" dxfId="1" priority="1" stopIfTrue="1">
      <formula>#REF! = "Fail"</formula>
    </cfRule>
    <cfRule type="expression" dxfId="0" priority="2" stopIfTrue="1">
      <formula>#REF! = "Pass"</formula>
    </cfRule>
  </conditionalFormatting>
  <pageMargins left="0.75" right="0.75" top="1" bottom="1" header="0.5" footer="0.5"/>
  <pageSetup paperSize="9" orientation="portrait"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Revision History</vt:lpstr>
      <vt:lpstr>Instructions</vt:lpstr>
      <vt:lpstr>Clock</vt:lpstr>
      <vt:lpstr>Control</vt:lpstr>
      <vt:lpstr>Command-Add</vt:lpstr>
      <vt:lpstr>Data_Strobe</vt:lpstr>
      <vt:lpstr>Data</vt:lpstr>
      <vt:lpstr>Readonly_Length_Matching_Rule</vt:lpstr>
    </vt:vector>
  </TitlesOfParts>
  <Company>Intel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Teoh</dc:creator>
  <cp:lastModifiedBy>Moore, Benjamin D</cp:lastModifiedBy>
  <cp:lastPrinted>2005-11-03T05:05:16Z</cp:lastPrinted>
  <dcterms:created xsi:type="dcterms:W3CDTF">2001-01-25T18:37:34Z</dcterms:created>
  <dcterms:modified xsi:type="dcterms:W3CDTF">2010-11-29T22:57:57Z</dcterms:modified>
</cp:coreProperties>
</file>